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iskerikontrolkontoret\"/>
    </mc:Choice>
  </mc:AlternateContent>
  <xr:revisionPtr revIDLastSave="0" documentId="8_{EF676336-8930-4CC0-BC44-3FACD8D3F045}" xr6:coauthVersionLast="36" xr6:coauthVersionMax="36" xr10:uidLastSave="{00000000-0000-0000-0000-000000000000}"/>
  <bookViews>
    <workbookView xWindow="0" yWindow="0" windowWidth="21570" windowHeight="7920" xr2:uid="{00000000-000D-0000-FFFF-FFFF00000000}"/>
  </bookViews>
  <sheets>
    <sheet name="FKA-overfør" sheetId="1" r:id="rId1"/>
    <sheet name="Ark2" sheetId="2" r:id="rId2"/>
    <sheet name="Ark3" sheetId="3" r:id="rId3"/>
  </sheets>
  <calcPr calcId="191029"/>
</workbook>
</file>

<file path=xl/calcChain.xml><?xml version="1.0" encoding="utf-8"?>
<calcChain xmlns="http://schemas.openxmlformats.org/spreadsheetml/2006/main">
  <c r="Q43" i="1" l="1"/>
  <c r="Q41" i="1"/>
  <c r="Q40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N43" i="1"/>
  <c r="N41" i="1"/>
  <c r="N40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I43" i="1"/>
  <c r="I41" i="1"/>
  <c r="I40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E43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44" i="1"/>
  <c r="Q74" i="1"/>
  <c r="Q73" i="1"/>
  <c r="Q71" i="1"/>
  <c r="Q69" i="1"/>
  <c r="Q68" i="1"/>
  <c r="Q67" i="1"/>
  <c r="Q65" i="1"/>
  <c r="Q63" i="1"/>
  <c r="Q61" i="1"/>
  <c r="Q59" i="1"/>
  <c r="Q58" i="1"/>
  <c r="Q57" i="1"/>
  <c r="Q56" i="1"/>
  <c r="Q55" i="1"/>
  <c r="Q54" i="1"/>
  <c r="Q52" i="1"/>
  <c r="Q50" i="1"/>
  <c r="Q49" i="1"/>
  <c r="Q48" i="1"/>
  <c r="Q46" i="1"/>
  <c r="Q45" i="1"/>
  <c r="Q44" i="1"/>
  <c r="L72" i="1"/>
  <c r="K72" i="1"/>
  <c r="L70" i="1"/>
  <c r="K70" i="1"/>
  <c r="L66" i="1"/>
  <c r="K66" i="1"/>
  <c r="L64" i="1"/>
  <c r="K64" i="1"/>
  <c r="L62" i="1"/>
  <c r="K62" i="1"/>
  <c r="L60" i="1"/>
  <c r="K60" i="1"/>
  <c r="L53" i="1"/>
  <c r="K53" i="1"/>
  <c r="L51" i="1"/>
  <c r="K51" i="1"/>
  <c r="L47" i="1"/>
  <c r="K47" i="1"/>
  <c r="L42" i="1"/>
  <c r="K42" i="1"/>
  <c r="N42" i="1"/>
  <c r="L39" i="1"/>
  <c r="K39" i="1"/>
  <c r="P72" i="1"/>
  <c r="Q72" i="1"/>
  <c r="O72" i="1"/>
  <c r="P70" i="1"/>
  <c r="Q70" i="1"/>
  <c r="O70" i="1"/>
  <c r="P66" i="1"/>
  <c r="Q66" i="1"/>
  <c r="O66" i="1"/>
  <c r="P64" i="1"/>
  <c r="Q64" i="1"/>
  <c r="O64" i="1"/>
  <c r="P62" i="1"/>
  <c r="Q62" i="1"/>
  <c r="O62" i="1"/>
  <c r="P60" i="1"/>
  <c r="Q60" i="1"/>
  <c r="O60" i="1"/>
  <c r="P53" i="1"/>
  <c r="Q53" i="1"/>
  <c r="O53" i="1"/>
  <c r="P51" i="1"/>
  <c r="Q51" i="1"/>
  <c r="O51" i="1"/>
  <c r="P47" i="1"/>
  <c r="Q47" i="1"/>
  <c r="O47" i="1"/>
  <c r="P42" i="1"/>
  <c r="Q42" i="1"/>
  <c r="O42" i="1"/>
  <c r="P39" i="1"/>
  <c r="O39" i="1"/>
  <c r="N39" i="1"/>
  <c r="Q39" i="1"/>
  <c r="N44" i="1"/>
  <c r="N45" i="1"/>
  <c r="N46" i="1"/>
  <c r="N48" i="1"/>
  <c r="N49" i="1"/>
  <c r="N50" i="1"/>
  <c r="N52" i="1"/>
  <c r="N54" i="1"/>
  <c r="N55" i="1"/>
  <c r="N56" i="1"/>
  <c r="N57" i="1"/>
  <c r="N58" i="1"/>
  <c r="N59" i="1"/>
  <c r="N61" i="1"/>
  <c r="N63" i="1"/>
  <c r="N65" i="1"/>
  <c r="N67" i="1"/>
  <c r="N68" i="1"/>
  <c r="N69" i="1"/>
  <c r="N71" i="1"/>
  <c r="N73" i="1"/>
  <c r="N74" i="1"/>
  <c r="E46" i="1"/>
  <c r="I44" i="1"/>
  <c r="I45" i="1"/>
  <c r="I46" i="1"/>
  <c r="I48" i="1"/>
  <c r="I49" i="1"/>
  <c r="I50" i="1"/>
  <c r="I52" i="1"/>
  <c r="I54" i="1"/>
  <c r="I55" i="1"/>
  <c r="I57" i="1"/>
  <c r="I58" i="1"/>
  <c r="I59" i="1"/>
  <c r="I61" i="1"/>
  <c r="I63" i="1"/>
  <c r="I65" i="1"/>
  <c r="I67" i="1"/>
  <c r="I68" i="1"/>
  <c r="I69" i="1"/>
  <c r="I71" i="1"/>
  <c r="I73" i="1"/>
  <c r="I74" i="1"/>
  <c r="E45" i="1"/>
  <c r="E48" i="1"/>
  <c r="E49" i="1"/>
  <c r="E50" i="1"/>
  <c r="E52" i="1"/>
  <c r="E54" i="1"/>
  <c r="E55" i="1"/>
  <c r="E56" i="1"/>
  <c r="E57" i="1"/>
  <c r="E58" i="1"/>
  <c r="E59" i="1"/>
  <c r="E61" i="1"/>
  <c r="E63" i="1"/>
  <c r="E65" i="1"/>
  <c r="E67" i="1"/>
  <c r="E68" i="1"/>
  <c r="E69" i="1"/>
  <c r="E71" i="1"/>
  <c r="E73" i="1"/>
  <c r="E74" i="1"/>
  <c r="O75" i="1"/>
  <c r="G39" i="1"/>
  <c r="I39" i="1"/>
  <c r="H42" i="1"/>
  <c r="G42" i="1"/>
  <c r="G51" i="1"/>
  <c r="H51" i="1"/>
  <c r="G75" i="1"/>
  <c r="H75" i="1"/>
  <c r="H53" i="1"/>
  <c r="H62" i="1"/>
  <c r="D75" i="1"/>
  <c r="D72" i="1"/>
  <c r="D70" i="1"/>
  <c r="D66" i="1"/>
  <c r="D64" i="1"/>
  <c r="D62" i="1"/>
  <c r="D60" i="1"/>
  <c r="D53" i="1"/>
  <c r="D51" i="1"/>
  <c r="D47" i="1"/>
  <c r="D42" i="1"/>
  <c r="E42" i="1"/>
  <c r="G72" i="1"/>
  <c r="H72" i="1"/>
  <c r="G70" i="1"/>
  <c r="H70" i="1"/>
  <c r="G66" i="1"/>
  <c r="H66" i="1"/>
  <c r="G64" i="1"/>
  <c r="H64" i="1"/>
  <c r="G62" i="1"/>
  <c r="G60" i="1"/>
  <c r="H60" i="1"/>
  <c r="G56" i="1"/>
  <c r="H56" i="1"/>
  <c r="G53" i="1"/>
  <c r="G47" i="1"/>
  <c r="H47" i="1"/>
  <c r="I42" i="1"/>
  <c r="J75" i="1"/>
  <c r="F3" i="1"/>
  <c r="G3" i="1"/>
  <c r="N77" i="1" l="1"/>
  <c r="L80" i="1" s="1"/>
  <c r="E77" i="1"/>
  <c r="I81" i="1" s="1"/>
  <c r="I82" i="1" s="1"/>
  <c r="Q77" i="1"/>
  <c r="Q81" i="1" s="1"/>
  <c r="Q82" i="1" s="1"/>
  <c r="I77" i="1"/>
  <c r="L76" i="1" l="1"/>
  <c r="L77" i="1"/>
  <c r="V77" i="1"/>
  <c r="V81" i="1" s="1"/>
  <c r="V82" i="1" s="1"/>
</calcChain>
</file>

<file path=xl/sharedStrings.xml><?xml version="1.0" encoding="utf-8"?>
<sst xmlns="http://schemas.openxmlformats.org/spreadsheetml/2006/main" count="144" uniqueCount="129">
  <si>
    <t>EU-ident</t>
  </si>
  <si>
    <t>Havnekendingsnr.</t>
  </si>
  <si>
    <t>Modtager:</t>
  </si>
  <si>
    <t>mængder</t>
  </si>
  <si>
    <t>- kg -</t>
  </si>
  <si>
    <t>Overdragelse</t>
  </si>
  <si>
    <t>Årsmængde</t>
  </si>
  <si>
    <t>Overdrager:</t>
  </si>
  <si>
    <t>Overdragers</t>
  </si>
  <si>
    <t>kr.</t>
  </si>
  <si>
    <t>Værdi af overdragne</t>
  </si>
  <si>
    <t>værdi i alt:</t>
  </si>
  <si>
    <t>Ejers navn eller befuldmægtigede</t>
  </si>
  <si>
    <t>Indsendt af:</t>
  </si>
  <si>
    <t>1103: TOR 4AC</t>
  </si>
  <si>
    <t>1104: TOR 3AS</t>
  </si>
  <si>
    <t>1105: TOR 3AN</t>
  </si>
  <si>
    <t>1106: TOR 3DV</t>
  </si>
  <si>
    <t>1107: TOR 3DØ</t>
  </si>
  <si>
    <t>1133: TOR 3DØX</t>
  </si>
  <si>
    <t>1108: TNG 3A-D</t>
  </si>
  <si>
    <t>1109: TNG 4AC</t>
  </si>
  <si>
    <t>1110: RSP 4AC</t>
  </si>
  <si>
    <t>1111: RSP 3AS</t>
  </si>
  <si>
    <t>1112: RSP 3AN</t>
  </si>
  <si>
    <t>1113: RSP 3BD</t>
  </si>
  <si>
    <t>1114: DVH 3A-D</t>
  </si>
  <si>
    <t>1115: DVH 4AC</t>
  </si>
  <si>
    <t>1116: DVH 4AB/N</t>
  </si>
  <si>
    <t>1117: MSJ 3+4</t>
  </si>
  <si>
    <t>1118: KUL 3A-D</t>
  </si>
  <si>
    <t>1119: KUL 4AC</t>
  </si>
  <si>
    <t>1120: DVR 3A-D</t>
  </si>
  <si>
    <t>1121: DVR 4AC</t>
  </si>
  <si>
    <t>1122: DVR 4AB/N</t>
  </si>
  <si>
    <t>1123: KLM 4AC</t>
  </si>
  <si>
    <t>1124: PGH 4AC</t>
  </si>
  <si>
    <t>1125: HAT 4AB/N</t>
  </si>
  <si>
    <t>1128: BRS 3A</t>
  </si>
  <si>
    <t>1129: BRS 3BD</t>
  </si>
  <si>
    <t>1130: SIL 3BDV</t>
  </si>
  <si>
    <t>1131: SIL 3BDØ</t>
  </si>
  <si>
    <t>1132: LKS 3BD</t>
  </si>
  <si>
    <t>Årsmængder,</t>
  </si>
  <si>
    <t>1127: BRS 4AC</t>
  </si>
  <si>
    <t>modtaget</t>
  </si>
  <si>
    <t>afgivet</t>
  </si>
  <si>
    <t>½</t>
  </si>
  <si>
    <t>mængder i pulje</t>
  </si>
  <si>
    <t>Tidligere</t>
  </si>
  <si>
    <t>overdragne</t>
  </si>
  <si>
    <t>som skal</t>
  </si>
  <si>
    <t>overdrages</t>
  </si>
  <si>
    <t>pulje</t>
  </si>
  <si>
    <t>Mængde i</t>
  </si>
  <si>
    <t>Mængde fra</t>
  </si>
  <si>
    <t>kvoteselskab</t>
  </si>
  <si>
    <t>Angiv pulje ID:</t>
  </si>
  <si>
    <t>Overdragel-se uden for pulje (%)</t>
  </si>
  <si>
    <t>mængder uden for pulje</t>
  </si>
  <si>
    <t>Overdragelse i pulje (%)</t>
  </si>
  <si>
    <t>Total værdi af overdragelse i og uden for pulje</t>
  </si>
  <si>
    <t xml:space="preserve">Samlet overdragelse i og uden for pulje (%) </t>
  </si>
  <si>
    <t>1138: TBS2A3A4</t>
  </si>
  <si>
    <t>1139: BLH1X14</t>
  </si>
  <si>
    <t>1141: HMK578/14</t>
  </si>
  <si>
    <t>1142: SPE2A34</t>
  </si>
  <si>
    <t>1143: HAG678</t>
  </si>
  <si>
    <t>621: SIL1/2</t>
  </si>
  <si>
    <t>622: SIL4AB</t>
  </si>
  <si>
    <t>623: SIL3A</t>
  </si>
  <si>
    <t>625: SIL4L</t>
  </si>
  <si>
    <t>626: MAK2A34</t>
  </si>
  <si>
    <t>628: MAK2A4N</t>
  </si>
  <si>
    <t>Licens og kvote</t>
  </si>
  <si>
    <t>Skema til overdragelse af max 25% FKA- og IOK-årsmængder - inkl. beregning af max 75% i pulje.</t>
  </si>
  <si>
    <t>Gns.</t>
  </si>
  <si>
    <t>afregnings-</t>
  </si>
  <si>
    <t>- kr -</t>
  </si>
  <si>
    <t>Mængder</t>
  </si>
  <si>
    <t xml:space="preserve">samlede </t>
  </si>
  <si>
    <t>årsmængder</t>
  </si>
  <si>
    <t>Licensnavn</t>
  </si>
  <si>
    <t>Atlantoskandisk sild</t>
  </si>
  <si>
    <t>Sild i Nordsøen</t>
  </si>
  <si>
    <t>Sild i Skagerrak og Kattegat</t>
  </si>
  <si>
    <t>Sild i Limfjorden</t>
  </si>
  <si>
    <t>Makrel i Nordsøen, Skagerak og Kattegat</t>
  </si>
  <si>
    <t>Makrel i norsk zone</t>
  </si>
  <si>
    <t>Tobis i Nordsøen, Skagerrak og Kattegat</t>
  </si>
  <si>
    <t>Blåhvilling i Nordsøen</t>
  </si>
  <si>
    <t>Hestmakrel i Kanalen</t>
  </si>
  <si>
    <t>Sperling i Nordsøen, Skagerrak og Kattegat.</t>
  </si>
  <si>
    <t>DØX Torsk</t>
  </si>
  <si>
    <t>Torsk I Nordsøen</t>
  </si>
  <si>
    <t>Torsk i Kattegat</t>
  </si>
  <si>
    <t>Torsk i Skagerrak</t>
  </si>
  <si>
    <t>Torsk i Østersøen og Bælterne, underområde 22-24</t>
  </si>
  <si>
    <t>Rødspætte i Nordsøen</t>
  </si>
  <si>
    <t>Rødspætte i Kattegat</t>
  </si>
  <si>
    <t>Rødspætte i Skagerrak</t>
  </si>
  <si>
    <t>Rødspætte i Østersøen og Bælterne</t>
  </si>
  <si>
    <t>Tunge i Skagerrak, Kattegat, Østersøen og Bælterne</t>
  </si>
  <si>
    <t>Tunge i Nordsøen</t>
  </si>
  <si>
    <t>Dybvandsrejer i Skagerrak og Kattegat</t>
  </si>
  <si>
    <t>Dybvandsrejer i Nordsøen (EU-farvande)</t>
  </si>
  <si>
    <t>Dybvandsrejer i Nordsøen (norske farvande)</t>
  </si>
  <si>
    <t>Kuller i Skagerrak og Kattegat</t>
  </si>
  <si>
    <t>Kuller I Nordsøen</t>
  </si>
  <si>
    <t>Jomfruhummer i Skagerrak og Kattegat</t>
  </si>
  <si>
    <t>Jomfruhummer i Nordsøen (EU-farvande)</t>
  </si>
  <si>
    <t>Brisling i Nordsøen</t>
  </si>
  <si>
    <t>Brisling i Skagerrak og Kattegat</t>
  </si>
  <si>
    <t>Brisling i Østersøen og Bælterne</t>
  </si>
  <si>
    <t>Havtaske i Nordsøen og norske farvande</t>
  </si>
  <si>
    <t>Pighvar og Slethvar i Nordsøen (EU-farvande)</t>
  </si>
  <si>
    <t>Kulmule i Nordsøen (EU-farvande)</t>
  </si>
  <si>
    <t>Jomfruhummer i Nordsøen (norske farvande)</t>
  </si>
  <si>
    <t>Havgalt i EU- og internationale farvande</t>
  </si>
  <si>
    <t>Laks i Østersøen og Bælterne. FKA promilleandele.</t>
  </si>
  <si>
    <t>Sild i Østersøen og Bælterne, underområde 22-24</t>
  </si>
  <si>
    <t>Sild i Østersøen, underområde 25-32</t>
  </si>
  <si>
    <t>Torsk i Østersøen, underområde 25-32</t>
  </si>
  <si>
    <t>Den samlede udlejeprocent må ikke overstige 75% 
pr. 31. december.</t>
  </si>
  <si>
    <t>Udlejeprocent ved overdragelse uden for pulje må ikke overstige 
25 % på overdragelses-tidspunktet.</t>
  </si>
  <si>
    <t>Dato for overdragelse:</t>
  </si>
  <si>
    <t>Værdi af registrerede</t>
  </si>
  <si>
    <t>Mørksej i Nordsøen, Skagerrak og Kattegat</t>
  </si>
  <si>
    <t>pris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</si>
</sst>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0_ ;[Red]\-#,##0.00\ "/>
    <numFmt numFmtId="166" formatCode="0.00_ ;[Red]\-0.00\ 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9.5"/>
      <name val="Arial"/>
      <family val="2"/>
    </font>
    <font>
      <sz val="10"/>
      <color theme="0"/>
      <name val="Arial"/>
      <family val="2"/>
    </font>
    <font>
      <b/>
      <sz val="9.5"/>
      <color rgb="FFFF0000"/>
      <name val="Arial"/>
      <family val="2"/>
    </font>
    <font>
      <sz val="10"/>
      <color rgb="FFFF0000"/>
      <name val="Arial"/>
      <family val="2"/>
    </font>
    <font>
      <sz val="16"/>
      <color rgb="FFFF000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9DAD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Protection="1"/>
    <xf numFmtId="0" fontId="0" fillId="0" borderId="0" xfId="0" applyFill="1" applyAlignment="1" applyProtection="1">
      <alignment horizontal="center"/>
    </xf>
    <xf numFmtId="0" fontId="0" fillId="0" borderId="0" xfId="0" applyFill="1" applyProtection="1"/>
    <xf numFmtId="0" fontId="0" fillId="0" borderId="0" xfId="0" applyAlignment="1" applyProtection="1">
      <alignment horizontal="left"/>
    </xf>
    <xf numFmtId="0" fontId="0" fillId="0" borderId="0" xfId="0" quotePrefix="1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0" xfId="0" applyFill="1" applyAlignment="1" applyProtection="1">
      <alignment horizontal="right"/>
    </xf>
    <xf numFmtId="0" fontId="0" fillId="0" borderId="0" xfId="0" quotePrefix="1" applyAlignment="1" applyProtection="1">
      <alignment horizontal="right"/>
    </xf>
    <xf numFmtId="2" fontId="0" fillId="0" borderId="0" xfId="0" applyNumberFormat="1" applyAlignment="1" applyProtection="1">
      <alignment horizontal="right"/>
    </xf>
    <xf numFmtId="0" fontId="3" fillId="0" borderId="0" xfId="0" applyFont="1" applyProtection="1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quotePrefix="1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2" fontId="3" fillId="0" borderId="0" xfId="0" applyNumberFormat="1" applyFont="1" applyAlignment="1" applyProtection="1">
      <alignment horizontal="right"/>
    </xf>
    <xf numFmtId="3" fontId="3" fillId="0" borderId="0" xfId="0" applyNumberFormat="1" applyFont="1" applyProtection="1"/>
    <xf numFmtId="0" fontId="3" fillId="0" borderId="0" xfId="0" applyFont="1" applyFill="1" applyBorder="1" applyProtection="1"/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0" fontId="5" fillId="0" borderId="0" xfId="0" applyFont="1" applyFill="1" applyProtection="1"/>
    <xf numFmtId="0" fontId="5" fillId="0" borderId="0" xfId="0" applyFont="1" applyAlignment="1" applyProtection="1">
      <alignment horizontal="left"/>
    </xf>
    <xf numFmtId="0" fontId="0" fillId="0" borderId="5" xfId="0" applyFill="1" applyBorder="1" applyProtection="1"/>
    <xf numFmtId="0" fontId="1" fillId="0" borderId="6" xfId="0" applyFont="1" applyFill="1" applyBorder="1" applyAlignment="1" applyProtection="1"/>
    <xf numFmtId="0" fontId="1" fillId="0" borderId="0" xfId="0" applyFont="1" applyAlignment="1" applyProtection="1">
      <alignment horizontal="left"/>
    </xf>
    <xf numFmtId="3" fontId="1" fillId="0" borderId="0" xfId="0" applyNumberFormat="1" applyFont="1" applyProtection="1"/>
    <xf numFmtId="3" fontId="3" fillId="0" borderId="0" xfId="0" applyNumberFormat="1" applyFont="1" applyFill="1" applyProtection="1"/>
    <xf numFmtId="0" fontId="6" fillId="0" borderId="0" xfId="0" applyFont="1" applyAlignment="1" applyProtection="1">
      <alignment horizontal="center"/>
    </xf>
    <xf numFmtId="164" fontId="7" fillId="0" borderId="0" xfId="0" applyNumberFormat="1" applyFont="1" applyProtection="1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Border="1" applyAlignment="1" applyProtection="1"/>
    <xf numFmtId="0" fontId="1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vertical="top" wrapText="1"/>
    </xf>
    <xf numFmtId="0" fontId="0" fillId="0" borderId="0" xfId="0" applyFill="1" applyAlignment="1" applyProtection="1"/>
    <xf numFmtId="3" fontId="1" fillId="3" borderId="1" xfId="0" applyNumberFormat="1" applyFont="1" applyFill="1" applyBorder="1" applyProtection="1"/>
    <xf numFmtId="0" fontId="7" fillId="0" borderId="0" xfId="0" quotePrefix="1" applyFont="1" applyAlignment="1" applyProtection="1">
      <alignment horizontal="center"/>
    </xf>
    <xf numFmtId="0" fontId="0" fillId="0" borderId="0" xfId="0" applyAlignment="1" applyProtection="1"/>
    <xf numFmtId="0" fontId="1" fillId="0" borderId="0" xfId="0" applyFont="1" applyProtection="1"/>
    <xf numFmtId="0" fontId="9" fillId="0" borderId="0" xfId="0" applyFont="1" applyAlignment="1" applyProtection="1">
      <alignment horizontal="right"/>
    </xf>
    <xf numFmtId="0" fontId="6" fillId="0" borderId="0" xfId="0" applyFont="1" applyAlignment="1" applyProtection="1"/>
    <xf numFmtId="10" fontId="8" fillId="3" borderId="1" xfId="0" applyNumberFormat="1" applyFont="1" applyFill="1" applyBorder="1" applyProtection="1"/>
    <xf numFmtId="4" fontId="11" fillId="0" borderId="0" xfId="0" applyNumberFormat="1" applyFont="1" applyProtection="1"/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3" fontId="1" fillId="4" borderId="1" xfId="0" applyNumberFormat="1" applyFont="1" applyFill="1" applyBorder="1" applyProtection="1">
      <protection locked="0"/>
    </xf>
    <xf numFmtId="0" fontId="1" fillId="0" borderId="0" xfId="0" quotePrefix="1" applyFont="1" applyAlignment="1" applyProtection="1">
      <alignment horizontal="center"/>
    </xf>
    <xf numFmtId="10" fontId="0" fillId="0" borderId="0" xfId="0" applyNumberFormat="1" applyAlignment="1" applyProtection="1">
      <alignment horizontal="right"/>
    </xf>
    <xf numFmtId="166" fontId="11" fillId="0" borderId="0" xfId="0" applyNumberFormat="1" applyFont="1" applyAlignment="1" applyProtection="1">
      <alignment horizontal="right"/>
    </xf>
    <xf numFmtId="4" fontId="11" fillId="0" borderId="0" xfId="0" applyNumberFormat="1" applyFont="1" applyAlignment="1" applyProtection="1">
      <alignment horizontal="right"/>
    </xf>
    <xf numFmtId="0" fontId="1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/>
    </xf>
    <xf numFmtId="165" fontId="2" fillId="0" borderId="0" xfId="0" applyNumberFormat="1" applyFont="1" applyAlignment="1" applyProtection="1">
      <alignment horizontal="right"/>
    </xf>
    <xf numFmtId="0" fontId="0" fillId="0" borderId="0" xfId="0" applyAlignment="1" applyProtection="1">
      <alignment horizontal="center"/>
    </xf>
    <xf numFmtId="0" fontId="1" fillId="5" borderId="1" xfId="0" applyFont="1" applyFill="1" applyBorder="1" applyProtection="1">
      <protection locked="0"/>
    </xf>
    <xf numFmtId="0" fontId="1" fillId="5" borderId="4" xfId="0" applyFont="1" applyFill="1" applyBorder="1" applyAlignment="1" applyProtection="1">
      <protection locked="0"/>
    </xf>
    <xf numFmtId="3" fontId="1" fillId="5" borderId="1" xfId="0" applyNumberFormat="1" applyFont="1" applyFill="1" applyBorder="1" applyProtection="1">
      <protection locked="0"/>
    </xf>
    <xf numFmtId="2" fontId="0" fillId="0" borderId="0" xfId="0" applyNumberFormat="1" applyProtection="1"/>
    <xf numFmtId="3" fontId="3" fillId="0" borderId="0" xfId="0" applyNumberFormat="1" applyFont="1"/>
    <xf numFmtId="3" fontId="1" fillId="0" borderId="0" xfId="0" applyNumberFormat="1" applyFont="1"/>
    <xf numFmtId="0" fontId="11" fillId="0" borderId="0" xfId="0" applyFont="1" applyProtection="1"/>
    <xf numFmtId="0" fontId="13" fillId="0" borderId="0" xfId="0" applyFont="1" applyProtection="1"/>
    <xf numFmtId="0" fontId="1" fillId="6" borderId="0" xfId="0" applyFont="1" applyFill="1" applyAlignment="1" applyProtection="1">
      <alignment horizontal="center"/>
    </xf>
    <xf numFmtId="0" fontId="0" fillId="6" borderId="0" xfId="0" applyFill="1" applyAlignment="1" applyProtection="1">
      <alignment horizontal="center"/>
    </xf>
    <xf numFmtId="0" fontId="1" fillId="6" borderId="0" xfId="0" quotePrefix="1" applyFont="1" applyFill="1" applyAlignment="1" applyProtection="1">
      <alignment horizontal="center"/>
    </xf>
    <xf numFmtId="3" fontId="1" fillId="6" borderId="1" xfId="0" applyNumberFormat="1" applyFont="1" applyFill="1" applyBorder="1" applyProtection="1">
      <protection locked="0"/>
    </xf>
    <xf numFmtId="3" fontId="3" fillId="6" borderId="0" xfId="0" applyNumberFormat="1" applyFont="1" applyFill="1"/>
    <xf numFmtId="3" fontId="1" fillId="6" borderId="0" xfId="0" applyNumberFormat="1" applyFont="1" applyFill="1"/>
    <xf numFmtId="0" fontId="14" fillId="0" borderId="0" xfId="0" applyFont="1" applyProtection="1"/>
    <xf numFmtId="0" fontId="0" fillId="0" borderId="0" xfId="0" applyAlignment="1" applyProtection="1">
      <alignment horizontal="center"/>
    </xf>
    <xf numFmtId="0" fontId="13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right"/>
    </xf>
    <xf numFmtId="10" fontId="6" fillId="3" borderId="1" xfId="0" applyNumberFormat="1" applyFont="1" applyFill="1" applyBorder="1" applyProtection="1"/>
    <xf numFmtId="0" fontId="0" fillId="0" borderId="0" xfId="0" applyAlignment="1" applyProtection="1">
      <alignment horizontal="center"/>
    </xf>
    <xf numFmtId="0" fontId="12" fillId="0" borderId="0" xfId="0" applyFont="1" applyAlignment="1" applyProtection="1"/>
    <xf numFmtId="0" fontId="12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0" fillId="0" borderId="0" xfId="0" applyAlignment="1" applyProtection="1">
      <alignment horizontal="center"/>
    </xf>
    <xf numFmtId="0" fontId="1" fillId="5" borderId="2" xfId="0" applyFont="1" applyFill="1" applyBorder="1" applyProtection="1">
      <protection locked="0"/>
    </xf>
    <xf numFmtId="0" fontId="15" fillId="0" borderId="0" xfId="0" applyFont="1" applyProtection="1"/>
    <xf numFmtId="0" fontId="1" fillId="2" borderId="7" xfId="0" applyFont="1" applyFill="1" applyBorder="1" applyAlignment="1" applyProtection="1"/>
    <xf numFmtId="0" fontId="3" fillId="0" borderId="0" xfId="0" applyFont="1" applyBorder="1" applyProtection="1"/>
    <xf numFmtId="0" fontId="15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left" wrapText="1"/>
    </xf>
    <xf numFmtId="2" fontId="0" fillId="0" borderId="0" xfId="0" applyNumberFormat="1" applyFill="1" applyProtection="1"/>
    <xf numFmtId="2" fontId="1" fillId="0" borderId="0" xfId="0" applyNumberFormat="1" applyFont="1" applyFill="1" applyProtection="1"/>
    <xf numFmtId="0" fontId="0" fillId="0" borderId="0" xfId="0" applyAlignment="1" applyProtection="1">
      <alignment horizontal="center"/>
    </xf>
    <xf numFmtId="0" fontId="12" fillId="0" borderId="0" xfId="0" applyFont="1" applyAlignment="1" applyProtection="1">
      <alignment horizontal="left"/>
    </xf>
    <xf numFmtId="0" fontId="10" fillId="3" borderId="8" xfId="0" applyFont="1" applyFill="1" applyBorder="1" applyAlignment="1" applyProtection="1">
      <alignment horizontal="left" vertical="top" wrapText="1"/>
    </xf>
    <xf numFmtId="0" fontId="10" fillId="3" borderId="9" xfId="0" applyFont="1" applyFill="1" applyBorder="1" applyAlignment="1" applyProtection="1">
      <alignment horizontal="left" vertical="top" wrapText="1"/>
    </xf>
    <xf numFmtId="0" fontId="10" fillId="3" borderId="10" xfId="0" applyFont="1" applyFill="1" applyBorder="1" applyAlignment="1" applyProtection="1">
      <alignment horizontal="left" vertical="top" wrapText="1"/>
    </xf>
    <xf numFmtId="0" fontId="10" fillId="3" borderId="11" xfId="0" applyFont="1" applyFill="1" applyBorder="1" applyAlignment="1" applyProtection="1">
      <alignment horizontal="left" vertical="top" wrapText="1"/>
    </xf>
    <xf numFmtId="0" fontId="10" fillId="3" borderId="12" xfId="0" applyFont="1" applyFill="1" applyBorder="1" applyAlignment="1" applyProtection="1">
      <alignment horizontal="left" vertical="top" wrapText="1"/>
    </xf>
    <xf numFmtId="0" fontId="10" fillId="3" borderId="13" xfId="0" applyFont="1" applyFill="1" applyBorder="1" applyAlignment="1" applyProtection="1">
      <alignment horizontal="left" vertical="top" wrapText="1"/>
    </xf>
    <xf numFmtId="0" fontId="1" fillId="5" borderId="2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Protection="1">
      <protection locked="0"/>
    </xf>
    <xf numFmtId="0" fontId="1" fillId="5" borderId="4" xfId="0" applyFont="1" applyFill="1" applyBorder="1" applyProtection="1">
      <protection locked="0"/>
    </xf>
    <xf numFmtId="0" fontId="1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 wrapText="1"/>
    </xf>
  </cellXfs>
  <cellStyles count="1">
    <cellStyle name="Normal" xfId="0" builtinId="0"/>
  </cellStyles>
  <dxfs count="12"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99FF"/>
      <color rgb="FFD9DAD8"/>
      <color rgb="FFC5C6C4"/>
      <color rgb="FFB0B2AE"/>
      <color rgb="FFCC99FF"/>
      <color rgb="FFFF9933"/>
      <color rgb="FFFF99CC"/>
      <color rgb="FF99FF33"/>
      <color rgb="FF33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123825</xdr:colOff>
      <xdr:row>1</xdr:row>
      <xdr:rowOff>133350</xdr:rowOff>
    </xdr:from>
    <xdr:to>
      <xdr:col>23</xdr:col>
      <xdr:colOff>0</xdr:colOff>
      <xdr:row>8</xdr:row>
      <xdr:rowOff>114300</xdr:rowOff>
    </xdr:to>
    <xdr:pic>
      <xdr:nvPicPr>
        <xdr:cNvPr id="4" name="Grafik 2">
          <a:extLst>
            <a:ext uri="{FF2B5EF4-FFF2-40B4-BE49-F238E27FC236}">
              <a16:creationId xmlns:a16="http://schemas.microsoft.com/office/drawing/2014/main" id="{193056F9-50B5-4ECA-8C7E-C4574F60A1E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4706600" y="285750"/>
          <a:ext cx="2181225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7"/>
  <sheetViews>
    <sheetView showGridLines="0" tabSelected="1" topLeftCell="B1" zoomScaleNormal="100" workbookViewId="0">
      <selection activeCell="B3" sqref="B3"/>
    </sheetView>
  </sheetViews>
  <sheetFormatPr defaultColWidth="9.28515625" defaultRowHeight="12.75" x14ac:dyDescent="0.2"/>
  <cols>
    <col min="1" max="1" width="19.28515625" style="1" customWidth="1"/>
    <col min="2" max="2" width="46.140625" style="1" customWidth="1"/>
    <col min="3" max="4" width="13.28515625" style="1" customWidth="1"/>
    <col min="5" max="5" width="12.5703125" style="10" customWidth="1"/>
    <col min="6" max="6" width="1.7109375" style="10" customWidth="1"/>
    <col min="7" max="8" width="12.42578125" style="1" customWidth="1"/>
    <col min="9" max="9" width="11.7109375" style="10" customWidth="1"/>
    <col min="10" max="10" width="1.7109375" style="6" customWidth="1"/>
    <col min="11" max="12" width="12.42578125" style="6" customWidth="1"/>
    <col min="13" max="13" width="8.140625" style="6" customWidth="1"/>
    <col min="14" max="14" width="3.140625" style="6" customWidth="1"/>
    <col min="15" max="15" width="12.42578125" style="1" hidden="1" customWidth="1"/>
    <col min="16" max="16" width="14.28515625" style="1" customWidth="1"/>
    <col min="17" max="17" width="20.5703125" style="1" customWidth="1"/>
    <col min="18" max="18" width="1.7109375" style="1" customWidth="1"/>
    <col min="19" max="19" width="1.42578125" style="1" customWidth="1"/>
    <col min="20" max="20" width="6.5703125" style="1" customWidth="1"/>
    <col min="21" max="21" width="13.7109375" style="1" customWidth="1"/>
    <col min="22" max="22" width="11.7109375" style="1" customWidth="1"/>
    <col min="23" max="23" width="2.5703125" style="1" customWidth="1"/>
    <col min="24" max="24" width="10" style="1" customWidth="1"/>
    <col min="25" max="25" width="7.5703125" style="1" customWidth="1"/>
    <col min="26" max="16384" width="9.28515625" style="1"/>
  </cols>
  <sheetData>
    <row r="1" spans="1:25" ht="12.6" customHeight="1" x14ac:dyDescent="0.2">
      <c r="A1" s="40"/>
      <c r="B1" s="40"/>
      <c r="D1" s="40"/>
      <c r="E1" s="78" t="s">
        <v>75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6"/>
      <c r="R1" s="40"/>
      <c r="V1" s="39"/>
    </row>
    <row r="2" spans="1:25" ht="12.6" customHeight="1" x14ac:dyDescent="0.2">
      <c r="A2" s="28"/>
      <c r="B2" s="28"/>
      <c r="C2" s="28"/>
      <c r="D2" s="28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28"/>
      <c r="R2" s="28"/>
      <c r="V2" s="39"/>
    </row>
    <row r="3" spans="1:25" ht="12.6" customHeight="1" x14ac:dyDescent="0.2">
      <c r="A3" s="1" t="s">
        <v>125</v>
      </c>
      <c r="B3" s="56"/>
      <c r="D3" s="10"/>
      <c r="F3" s="10">
        <f>IF(S35+O42+O47+O51+O53+O56+O60+O62+O64+O66+O70+O72+O75&gt;1,2,S35+O42+O47+O51+O53+O56+O60+O62+O64+O66+O70+O72+O75)</f>
        <v>0</v>
      </c>
      <c r="G3" s="1" t="str">
        <f>IF(F3=0,"",IF(F3=1,"Overdragelse af enkelt art: Mængde-regel","Overdragelse af flere arter: Værdi-regel"))</f>
        <v/>
      </c>
      <c r="H3" s="10"/>
      <c r="I3" s="6"/>
      <c r="N3" s="1"/>
    </row>
    <row r="4" spans="1:25" ht="12.6" customHeight="1" x14ac:dyDescent="0.2">
      <c r="A4" s="21" t="s">
        <v>13</v>
      </c>
      <c r="B4" s="99"/>
      <c r="C4" s="100"/>
      <c r="D4" s="11"/>
      <c r="E4" s="11"/>
      <c r="F4" s="3"/>
      <c r="I4" s="1"/>
      <c r="J4" s="1"/>
      <c r="K4" s="1"/>
      <c r="L4" s="1"/>
      <c r="M4" s="1"/>
      <c r="N4" s="1"/>
      <c r="P4" s="3"/>
    </row>
    <row r="5" spans="1:25" x14ac:dyDescent="0.2">
      <c r="A5" s="3"/>
      <c r="B5" s="3" t="s">
        <v>0</v>
      </c>
      <c r="C5" s="3" t="s">
        <v>1</v>
      </c>
      <c r="E5" s="31" t="s">
        <v>57</v>
      </c>
      <c r="G5" s="23" t="s">
        <v>12</v>
      </c>
      <c r="I5" s="1"/>
      <c r="J5" s="1"/>
      <c r="K5" s="1"/>
      <c r="L5" s="1"/>
      <c r="M5" s="1"/>
      <c r="N5" s="1"/>
      <c r="Q5" s="3"/>
      <c r="R5" s="34"/>
      <c r="S5" s="34"/>
      <c r="T5" s="34"/>
      <c r="U5" s="34"/>
      <c r="V5" s="34"/>
    </row>
    <row r="6" spans="1:25" ht="12.6" customHeight="1" x14ac:dyDescent="0.2">
      <c r="A6" s="3" t="s">
        <v>7</v>
      </c>
      <c r="B6" s="56"/>
      <c r="C6" s="80"/>
      <c r="D6" s="24"/>
      <c r="E6" s="56"/>
      <c r="F6" s="83"/>
      <c r="G6" s="96"/>
      <c r="H6" s="97"/>
      <c r="I6" s="97"/>
      <c r="J6" s="97"/>
      <c r="K6" s="97"/>
      <c r="L6" s="97"/>
      <c r="M6" s="98"/>
      <c r="N6" s="1"/>
      <c r="O6" s="57"/>
      <c r="P6" s="32"/>
      <c r="Q6" s="32"/>
    </row>
    <row r="7" spans="1:25" ht="12.6" customHeight="1" x14ac:dyDescent="0.2">
      <c r="A7" s="3" t="s">
        <v>2</v>
      </c>
      <c r="B7" s="56"/>
      <c r="C7" s="80"/>
      <c r="D7" s="24"/>
      <c r="E7" s="31"/>
      <c r="F7" s="82"/>
      <c r="G7" s="96"/>
      <c r="H7" s="97"/>
      <c r="I7" s="97"/>
      <c r="J7" s="97"/>
      <c r="K7" s="97"/>
      <c r="L7" s="97"/>
      <c r="M7" s="98"/>
      <c r="N7" s="1"/>
      <c r="O7" s="57"/>
      <c r="P7" s="32"/>
      <c r="Q7" s="32"/>
      <c r="R7" s="10"/>
      <c r="S7" s="10"/>
      <c r="T7" s="10"/>
      <c r="U7" s="10"/>
      <c r="V7" s="10"/>
    </row>
    <row r="8" spans="1:25" ht="7.5" customHeight="1" x14ac:dyDescent="0.2">
      <c r="A8" s="3"/>
      <c r="B8" s="3"/>
      <c r="C8" s="19"/>
      <c r="D8" s="19"/>
      <c r="E8" s="18"/>
      <c r="F8" s="18"/>
      <c r="G8" s="3"/>
      <c r="H8" s="19"/>
      <c r="I8" s="18"/>
      <c r="J8" s="20"/>
      <c r="K8" s="20"/>
      <c r="L8" s="20"/>
      <c r="M8" s="20"/>
      <c r="N8" s="20"/>
      <c r="O8" s="3"/>
      <c r="P8" s="3"/>
      <c r="Q8" s="3"/>
    </row>
    <row r="9" spans="1:25" ht="12.6" customHeight="1" x14ac:dyDescent="0.2">
      <c r="A9" s="2"/>
      <c r="B9" s="2"/>
      <c r="C9" s="30" t="s">
        <v>76</v>
      </c>
      <c r="D9" s="2" t="s">
        <v>8</v>
      </c>
      <c r="E9" s="12"/>
      <c r="F9" s="12"/>
      <c r="G9" s="2" t="s">
        <v>49</v>
      </c>
      <c r="H9" s="30" t="s">
        <v>79</v>
      </c>
      <c r="I9" s="12"/>
      <c r="J9" s="7"/>
      <c r="K9" s="30" t="s">
        <v>55</v>
      </c>
      <c r="L9" s="30" t="s">
        <v>55</v>
      </c>
      <c r="M9" s="30"/>
      <c r="N9" s="7"/>
      <c r="O9" s="64" t="s">
        <v>54</v>
      </c>
      <c r="P9" s="30" t="s">
        <v>54</v>
      </c>
      <c r="Q9" s="30"/>
      <c r="T9" s="37"/>
      <c r="U9" s="37"/>
      <c r="V9" s="37"/>
      <c r="Y9" s="37"/>
    </row>
    <row r="10" spans="1:25" ht="12.6" customHeight="1" x14ac:dyDescent="0.2">
      <c r="A10" s="4" t="s">
        <v>74</v>
      </c>
      <c r="B10" s="25" t="s">
        <v>82</v>
      </c>
      <c r="C10" s="43" t="s">
        <v>77</v>
      </c>
      <c r="D10" s="43" t="s">
        <v>80</v>
      </c>
      <c r="E10" s="13"/>
      <c r="F10" s="13"/>
      <c r="G10" s="44" t="s">
        <v>50</v>
      </c>
      <c r="H10" s="44" t="s">
        <v>51</v>
      </c>
      <c r="I10" s="13"/>
      <c r="K10" s="43" t="s">
        <v>56</v>
      </c>
      <c r="L10" s="43" t="s">
        <v>56</v>
      </c>
      <c r="M10" s="43"/>
      <c r="O10" s="64" t="s">
        <v>53</v>
      </c>
      <c r="P10" s="43" t="s">
        <v>53</v>
      </c>
      <c r="T10" s="37"/>
      <c r="U10" s="37"/>
      <c r="V10" s="37"/>
    </row>
    <row r="11" spans="1:25" ht="12.6" customHeight="1" x14ac:dyDescent="0.2">
      <c r="A11" s="44"/>
      <c r="B11" s="79"/>
      <c r="C11" s="43" t="s">
        <v>128</v>
      </c>
      <c r="D11" s="43" t="s">
        <v>81</v>
      </c>
      <c r="E11" s="13"/>
      <c r="F11" s="13"/>
      <c r="G11" s="44" t="s">
        <v>3</v>
      </c>
      <c r="H11" s="44" t="s">
        <v>52</v>
      </c>
      <c r="I11" s="13"/>
      <c r="K11" s="55" t="s">
        <v>45</v>
      </c>
      <c r="L11" s="55" t="s">
        <v>46</v>
      </c>
      <c r="M11" s="71"/>
      <c r="O11" s="65" t="s">
        <v>45</v>
      </c>
      <c r="P11" s="55" t="s">
        <v>46</v>
      </c>
    </row>
    <row r="12" spans="1:25" ht="3" customHeight="1" x14ac:dyDescent="0.2">
      <c r="A12" s="44"/>
      <c r="B12" s="79"/>
      <c r="C12" s="44"/>
      <c r="D12" s="44"/>
      <c r="E12" s="13"/>
      <c r="F12" s="13"/>
      <c r="G12" s="44"/>
      <c r="H12" s="44"/>
      <c r="I12" s="13"/>
      <c r="K12" s="44"/>
      <c r="L12" s="44"/>
      <c r="M12" s="71"/>
      <c r="O12" s="65"/>
      <c r="P12" s="44"/>
    </row>
    <row r="13" spans="1:25" ht="12.6" customHeight="1" x14ac:dyDescent="0.2">
      <c r="A13" s="44"/>
      <c r="B13" s="79"/>
      <c r="C13" s="48" t="s">
        <v>78</v>
      </c>
      <c r="D13" s="5" t="s">
        <v>4</v>
      </c>
      <c r="E13" s="36"/>
      <c r="F13" s="14"/>
      <c r="G13" s="5" t="s">
        <v>4</v>
      </c>
      <c r="H13" s="48" t="s">
        <v>4</v>
      </c>
      <c r="I13" s="14"/>
      <c r="J13" s="8"/>
      <c r="K13" s="48" t="s">
        <v>4</v>
      </c>
      <c r="L13" s="48" t="s">
        <v>4</v>
      </c>
      <c r="M13" s="48"/>
      <c r="N13" s="8"/>
      <c r="O13" s="66" t="s">
        <v>4</v>
      </c>
      <c r="P13" s="48" t="s">
        <v>4</v>
      </c>
      <c r="S13" s="33"/>
      <c r="T13" s="88"/>
      <c r="U13" s="88"/>
      <c r="V13" s="88"/>
      <c r="W13" s="34"/>
      <c r="X13" s="34"/>
      <c r="Y13" s="34"/>
    </row>
    <row r="14" spans="1:25" ht="6" customHeight="1" x14ac:dyDescent="0.2">
      <c r="A14" s="75"/>
      <c r="B14" s="79"/>
      <c r="C14" s="75"/>
      <c r="D14" s="5"/>
      <c r="E14" s="36"/>
      <c r="F14" s="14"/>
      <c r="G14" s="5"/>
      <c r="H14" s="48"/>
      <c r="I14" s="14"/>
      <c r="J14" s="8"/>
      <c r="K14" s="48"/>
      <c r="L14" s="48"/>
      <c r="M14" s="48"/>
      <c r="N14" s="8"/>
      <c r="O14" s="66"/>
      <c r="P14" s="48"/>
      <c r="S14" s="33"/>
      <c r="T14" s="75"/>
      <c r="U14" s="75"/>
      <c r="V14" s="75"/>
      <c r="W14" s="34"/>
      <c r="X14" s="34"/>
      <c r="Y14" s="34"/>
    </row>
    <row r="15" spans="1:25" ht="12.6" customHeight="1" x14ac:dyDescent="0.2">
      <c r="A15" s="25" t="s">
        <v>68</v>
      </c>
      <c r="B15" s="25" t="s">
        <v>83</v>
      </c>
      <c r="C15" s="86">
        <v>7.21</v>
      </c>
      <c r="D15" s="58"/>
      <c r="E15" s="42" t="str">
        <f t="shared" ref="E15:E43" si="0">IF(D15="","",C15*D15)</f>
        <v/>
      </c>
      <c r="F15" s="14"/>
      <c r="G15" s="58"/>
      <c r="H15" s="58"/>
      <c r="I15" s="42" t="str">
        <f t="shared" ref="I15:I43" si="1">IF(OR(G15&gt;0,H15&gt;0),C15*(G15+H15),"")</f>
        <v/>
      </c>
      <c r="J15" s="8"/>
      <c r="K15" s="47"/>
      <c r="L15" s="47"/>
      <c r="M15" s="48"/>
      <c r="N15" s="50" t="str">
        <f t="shared" ref="N15:N43" si="2">IF(OR(K15&gt;0,L15&gt;0),C15*(K15-L15),"")</f>
        <v/>
      </c>
      <c r="O15" s="66"/>
      <c r="P15" s="47"/>
      <c r="Q15" s="42" t="str">
        <f t="shared" ref="Q15:Q43" si="3">IF(OR(P15&gt;0),C15*(P15-O15),"")</f>
        <v/>
      </c>
      <c r="S15" s="33"/>
      <c r="T15" s="75"/>
      <c r="U15" s="75"/>
      <c r="V15" s="75"/>
      <c r="W15" s="34"/>
      <c r="X15" s="34"/>
      <c r="Y15" s="34"/>
    </row>
    <row r="16" spans="1:25" ht="12.6" customHeight="1" x14ac:dyDescent="0.2">
      <c r="A16" s="25" t="s">
        <v>69</v>
      </c>
      <c r="B16" s="25" t="s">
        <v>84</v>
      </c>
      <c r="C16" s="86">
        <v>6.47</v>
      </c>
      <c r="D16" s="58"/>
      <c r="E16" s="42" t="str">
        <f t="shared" si="0"/>
        <v/>
      </c>
      <c r="F16" s="14"/>
      <c r="G16" s="58"/>
      <c r="H16" s="58"/>
      <c r="I16" s="42" t="str">
        <f t="shared" si="1"/>
        <v/>
      </c>
      <c r="J16" s="8"/>
      <c r="K16" s="47"/>
      <c r="L16" s="47"/>
      <c r="M16" s="48"/>
      <c r="N16" s="50" t="str">
        <f t="shared" si="2"/>
        <v/>
      </c>
      <c r="O16" s="66"/>
      <c r="P16" s="47"/>
      <c r="Q16" s="42" t="str">
        <f t="shared" si="3"/>
        <v/>
      </c>
      <c r="S16" s="33"/>
      <c r="T16" s="75"/>
      <c r="U16" s="75"/>
      <c r="V16" s="75"/>
      <c r="W16" s="34"/>
      <c r="X16" s="34"/>
      <c r="Y16" s="34"/>
    </row>
    <row r="17" spans="1:25" ht="12.6" customHeight="1" x14ac:dyDescent="0.2">
      <c r="A17" s="25" t="s">
        <v>70</v>
      </c>
      <c r="B17" s="25" t="s">
        <v>85</v>
      </c>
      <c r="C17" s="86">
        <v>4.4800000000000004</v>
      </c>
      <c r="D17" s="58"/>
      <c r="E17" s="42" t="str">
        <f t="shared" si="0"/>
        <v/>
      </c>
      <c r="F17" s="14"/>
      <c r="G17" s="58"/>
      <c r="H17" s="58"/>
      <c r="I17" s="42" t="str">
        <f t="shared" si="1"/>
        <v/>
      </c>
      <c r="J17" s="8"/>
      <c r="K17" s="47"/>
      <c r="L17" s="47"/>
      <c r="M17" s="48"/>
      <c r="N17" s="50" t="str">
        <f t="shared" si="2"/>
        <v/>
      </c>
      <c r="O17" s="66"/>
      <c r="P17" s="47"/>
      <c r="Q17" s="42" t="str">
        <f t="shared" si="3"/>
        <v/>
      </c>
      <c r="S17" s="33"/>
      <c r="T17" s="75"/>
      <c r="U17" s="75"/>
      <c r="V17" s="75"/>
      <c r="W17" s="34"/>
      <c r="X17" s="34"/>
      <c r="Y17" s="34"/>
    </row>
    <row r="18" spans="1:25" ht="12.6" customHeight="1" x14ac:dyDescent="0.2">
      <c r="A18" s="25" t="s">
        <v>71</v>
      </c>
      <c r="B18" s="25" t="s">
        <v>86</v>
      </c>
      <c r="C18" s="87">
        <v>2.92</v>
      </c>
      <c r="D18" s="58"/>
      <c r="E18" s="42" t="str">
        <f t="shared" si="0"/>
        <v/>
      </c>
      <c r="F18" s="14"/>
      <c r="G18" s="58"/>
      <c r="H18" s="58"/>
      <c r="I18" s="42" t="str">
        <f t="shared" si="1"/>
        <v/>
      </c>
      <c r="J18" s="8"/>
      <c r="K18" s="47"/>
      <c r="L18" s="47"/>
      <c r="M18" s="48"/>
      <c r="N18" s="50" t="str">
        <f t="shared" si="2"/>
        <v/>
      </c>
      <c r="O18" s="66"/>
      <c r="P18" s="47"/>
      <c r="Q18" s="42" t="str">
        <f t="shared" si="3"/>
        <v/>
      </c>
      <c r="S18" s="33"/>
      <c r="T18" s="75"/>
      <c r="U18" s="75"/>
      <c r="V18" s="75"/>
      <c r="W18" s="34"/>
      <c r="X18" s="34"/>
      <c r="Y18" s="34"/>
    </row>
    <row r="19" spans="1:25" ht="12.6" customHeight="1" x14ac:dyDescent="0.2">
      <c r="A19" s="25"/>
      <c r="B19" s="25"/>
      <c r="C19" s="87"/>
      <c r="D19" s="5"/>
      <c r="E19" s="42" t="str">
        <f t="shared" si="0"/>
        <v/>
      </c>
      <c r="F19" s="14"/>
      <c r="G19" s="5"/>
      <c r="H19" s="48"/>
      <c r="I19" s="42" t="str">
        <f t="shared" si="1"/>
        <v/>
      </c>
      <c r="J19" s="8"/>
      <c r="K19" s="48"/>
      <c r="L19" s="48"/>
      <c r="M19" s="48"/>
      <c r="N19" s="50" t="str">
        <f t="shared" si="2"/>
        <v/>
      </c>
      <c r="O19" s="66"/>
      <c r="P19" s="48"/>
      <c r="Q19" s="42" t="str">
        <f t="shared" si="3"/>
        <v/>
      </c>
      <c r="S19" s="33"/>
      <c r="T19" s="75"/>
      <c r="U19" s="75"/>
      <c r="V19" s="75"/>
      <c r="W19" s="34"/>
      <c r="X19" s="34"/>
      <c r="Y19" s="34"/>
    </row>
    <row r="20" spans="1:25" ht="12.6" customHeight="1" x14ac:dyDescent="0.2">
      <c r="A20" s="25" t="s">
        <v>72</v>
      </c>
      <c r="B20" s="25" t="s">
        <v>87</v>
      </c>
      <c r="C20" s="87">
        <v>13.3</v>
      </c>
      <c r="D20" s="58"/>
      <c r="E20" s="42" t="str">
        <f t="shared" si="0"/>
        <v/>
      </c>
      <c r="F20" s="14"/>
      <c r="G20" s="58"/>
      <c r="H20" s="58"/>
      <c r="I20" s="42" t="str">
        <f t="shared" si="1"/>
        <v/>
      </c>
      <c r="J20" s="8"/>
      <c r="K20" s="47"/>
      <c r="L20" s="47"/>
      <c r="M20" s="48"/>
      <c r="N20" s="50" t="str">
        <f t="shared" si="2"/>
        <v/>
      </c>
      <c r="O20" s="66"/>
      <c r="P20" s="47"/>
      <c r="Q20" s="42" t="str">
        <f t="shared" si="3"/>
        <v/>
      </c>
      <c r="S20" s="33"/>
      <c r="T20" s="75"/>
      <c r="U20" s="75"/>
      <c r="V20" s="75"/>
      <c r="W20" s="34"/>
      <c r="X20" s="34"/>
      <c r="Y20" s="34"/>
    </row>
    <row r="21" spans="1:25" ht="12.6" customHeight="1" x14ac:dyDescent="0.2">
      <c r="A21" s="25" t="s">
        <v>73</v>
      </c>
      <c r="B21" s="25" t="s">
        <v>88</v>
      </c>
      <c r="C21" s="86">
        <v>13.62</v>
      </c>
      <c r="D21" s="58"/>
      <c r="E21" s="42" t="str">
        <f t="shared" si="0"/>
        <v/>
      </c>
      <c r="F21" s="14"/>
      <c r="G21" s="58"/>
      <c r="H21" s="58"/>
      <c r="I21" s="42" t="str">
        <f t="shared" si="1"/>
        <v/>
      </c>
      <c r="J21" s="8"/>
      <c r="K21" s="47"/>
      <c r="L21" s="47"/>
      <c r="M21" s="48"/>
      <c r="N21" s="50" t="str">
        <f t="shared" si="2"/>
        <v/>
      </c>
      <c r="O21" s="66"/>
      <c r="P21" s="47"/>
      <c r="Q21" s="42" t="str">
        <f t="shared" si="3"/>
        <v/>
      </c>
      <c r="S21" s="33"/>
      <c r="T21" s="75"/>
      <c r="U21" s="75"/>
      <c r="V21" s="75"/>
      <c r="W21" s="34"/>
      <c r="X21" s="34"/>
      <c r="Y21" s="34"/>
    </row>
    <row r="22" spans="1:25" ht="12.6" customHeight="1" x14ac:dyDescent="0.2">
      <c r="A22" s="25"/>
      <c r="B22" s="25"/>
      <c r="C22" s="86"/>
      <c r="D22" s="5"/>
      <c r="E22" s="42" t="str">
        <f t="shared" si="0"/>
        <v/>
      </c>
      <c r="F22" s="14"/>
      <c r="G22" s="5"/>
      <c r="H22" s="48"/>
      <c r="I22" s="42" t="str">
        <f t="shared" si="1"/>
        <v/>
      </c>
      <c r="J22" s="8"/>
      <c r="K22" s="48"/>
      <c r="L22" s="48"/>
      <c r="M22" s="48"/>
      <c r="N22" s="50" t="str">
        <f t="shared" si="2"/>
        <v/>
      </c>
      <c r="O22" s="66"/>
      <c r="P22" s="48"/>
      <c r="Q22" s="42" t="str">
        <f t="shared" si="3"/>
        <v/>
      </c>
      <c r="S22" s="33"/>
      <c r="T22" s="75"/>
      <c r="U22" s="75"/>
      <c r="V22" s="75"/>
      <c r="W22" s="34"/>
      <c r="X22" s="34"/>
      <c r="Y22" s="34"/>
    </row>
    <row r="23" spans="1:25" ht="12.6" customHeight="1" x14ac:dyDescent="0.2">
      <c r="A23" s="22" t="s">
        <v>63</v>
      </c>
      <c r="B23" s="25" t="s">
        <v>89</v>
      </c>
      <c r="C23" s="86">
        <v>2.1</v>
      </c>
      <c r="D23" s="58"/>
      <c r="E23" s="42" t="str">
        <f t="shared" si="0"/>
        <v/>
      </c>
      <c r="F23" s="14"/>
      <c r="G23" s="58"/>
      <c r="H23" s="58"/>
      <c r="I23" s="42" t="str">
        <f t="shared" si="1"/>
        <v/>
      </c>
      <c r="J23" s="8"/>
      <c r="K23" s="47"/>
      <c r="L23" s="47"/>
      <c r="M23" s="48"/>
      <c r="N23" s="50" t="str">
        <f t="shared" si="2"/>
        <v/>
      </c>
      <c r="O23" s="66"/>
      <c r="P23" s="47"/>
      <c r="Q23" s="42" t="str">
        <f t="shared" si="3"/>
        <v/>
      </c>
      <c r="S23" s="33"/>
      <c r="T23" s="75"/>
      <c r="U23" s="75"/>
      <c r="V23" s="75"/>
      <c r="W23" s="34"/>
      <c r="X23" s="34"/>
      <c r="Y23" s="34"/>
    </row>
    <row r="24" spans="1:25" ht="12.6" customHeight="1" x14ac:dyDescent="0.2">
      <c r="A24" s="22"/>
      <c r="B24" s="25"/>
      <c r="C24" s="86"/>
      <c r="D24" s="5"/>
      <c r="E24" s="42" t="str">
        <f t="shared" si="0"/>
        <v/>
      </c>
      <c r="F24" s="14"/>
      <c r="G24" s="5"/>
      <c r="H24" s="48"/>
      <c r="I24" s="42" t="str">
        <f t="shared" si="1"/>
        <v/>
      </c>
      <c r="J24" s="8"/>
      <c r="K24" s="48"/>
      <c r="L24" s="48"/>
      <c r="M24" s="48"/>
      <c r="N24" s="50" t="str">
        <f t="shared" si="2"/>
        <v/>
      </c>
      <c r="O24" s="66"/>
      <c r="P24" s="48"/>
      <c r="Q24" s="42" t="str">
        <f t="shared" si="3"/>
        <v/>
      </c>
      <c r="S24" s="33"/>
      <c r="T24" s="75"/>
      <c r="U24" s="75"/>
      <c r="V24" s="75"/>
      <c r="W24" s="34"/>
      <c r="X24" s="34"/>
      <c r="Y24" s="34"/>
    </row>
    <row r="25" spans="1:25" ht="12.6" customHeight="1" x14ac:dyDescent="0.2">
      <c r="A25" s="22" t="s">
        <v>64</v>
      </c>
      <c r="B25" s="25" t="s">
        <v>90</v>
      </c>
      <c r="C25" s="86">
        <v>2.31</v>
      </c>
      <c r="D25" s="58"/>
      <c r="E25" s="42" t="str">
        <f t="shared" si="0"/>
        <v/>
      </c>
      <c r="F25" s="14"/>
      <c r="G25" s="58"/>
      <c r="H25" s="58"/>
      <c r="I25" s="42" t="str">
        <f t="shared" si="1"/>
        <v/>
      </c>
      <c r="J25" s="8"/>
      <c r="K25" s="47"/>
      <c r="L25" s="47"/>
      <c r="M25" s="48"/>
      <c r="N25" s="50" t="str">
        <f t="shared" si="2"/>
        <v/>
      </c>
      <c r="O25" s="66"/>
      <c r="P25" s="47"/>
      <c r="Q25" s="42" t="str">
        <f t="shared" si="3"/>
        <v/>
      </c>
      <c r="S25" s="33"/>
      <c r="T25" s="75"/>
      <c r="U25" s="75"/>
      <c r="V25" s="75"/>
      <c r="W25" s="34"/>
      <c r="X25" s="34"/>
      <c r="Y25" s="34"/>
    </row>
    <row r="26" spans="1:25" ht="12.6" customHeight="1" x14ac:dyDescent="0.2">
      <c r="A26" s="22"/>
      <c r="B26" s="25"/>
      <c r="C26" s="86"/>
      <c r="D26" s="5"/>
      <c r="E26" s="42" t="str">
        <f t="shared" si="0"/>
        <v/>
      </c>
      <c r="F26" s="14"/>
      <c r="G26" s="5"/>
      <c r="H26" s="48"/>
      <c r="I26" s="42" t="str">
        <f t="shared" si="1"/>
        <v/>
      </c>
      <c r="J26" s="8"/>
      <c r="K26" s="48"/>
      <c r="L26" s="48"/>
      <c r="M26" s="48"/>
      <c r="N26" s="50" t="str">
        <f t="shared" si="2"/>
        <v/>
      </c>
      <c r="O26" s="66"/>
      <c r="P26" s="48"/>
      <c r="Q26" s="42" t="str">
        <f t="shared" si="3"/>
        <v/>
      </c>
      <c r="S26" s="33"/>
      <c r="T26" s="75"/>
      <c r="U26" s="75"/>
      <c r="V26" s="75"/>
      <c r="W26" s="34"/>
      <c r="X26" s="34"/>
      <c r="Y26" s="34"/>
    </row>
    <row r="27" spans="1:25" ht="12.6" customHeight="1" x14ac:dyDescent="0.2">
      <c r="A27" s="22" t="s">
        <v>65</v>
      </c>
      <c r="B27" s="25" t="s">
        <v>91</v>
      </c>
      <c r="C27" s="87">
        <v>9.81</v>
      </c>
      <c r="D27" s="58"/>
      <c r="E27" s="42" t="str">
        <f t="shared" si="0"/>
        <v/>
      </c>
      <c r="F27" s="14"/>
      <c r="G27" s="58"/>
      <c r="H27" s="58"/>
      <c r="I27" s="42" t="str">
        <f t="shared" si="1"/>
        <v/>
      </c>
      <c r="J27" s="8"/>
      <c r="K27" s="47"/>
      <c r="L27" s="47"/>
      <c r="M27" s="48"/>
      <c r="N27" s="50" t="str">
        <f t="shared" si="2"/>
        <v/>
      </c>
      <c r="O27" s="66"/>
      <c r="P27" s="47"/>
      <c r="Q27" s="42" t="str">
        <f t="shared" si="3"/>
        <v/>
      </c>
      <c r="S27" s="33"/>
      <c r="T27" s="75"/>
      <c r="U27" s="75"/>
      <c r="V27" s="75"/>
      <c r="W27" s="34"/>
      <c r="X27" s="34"/>
      <c r="Y27" s="34"/>
    </row>
    <row r="28" spans="1:25" ht="12.6" customHeight="1" x14ac:dyDescent="0.2">
      <c r="A28" s="22"/>
      <c r="B28" s="25"/>
      <c r="C28" s="87"/>
      <c r="D28" s="5"/>
      <c r="E28" s="42" t="str">
        <f t="shared" si="0"/>
        <v/>
      </c>
      <c r="F28" s="14"/>
      <c r="G28" s="5"/>
      <c r="H28" s="48"/>
      <c r="I28" s="42" t="str">
        <f t="shared" si="1"/>
        <v/>
      </c>
      <c r="J28" s="8"/>
      <c r="K28" s="48"/>
      <c r="L28" s="48"/>
      <c r="M28" s="48"/>
      <c r="N28" s="50" t="str">
        <f t="shared" si="2"/>
        <v/>
      </c>
      <c r="O28" s="66"/>
      <c r="P28" s="48"/>
      <c r="Q28" s="42" t="str">
        <f t="shared" si="3"/>
        <v/>
      </c>
      <c r="S28" s="33"/>
      <c r="T28" s="75"/>
      <c r="U28" s="75"/>
      <c r="V28" s="75"/>
      <c r="W28" s="34"/>
      <c r="X28" s="34"/>
      <c r="Y28" s="34"/>
    </row>
    <row r="29" spans="1:25" ht="12.6" customHeight="1" x14ac:dyDescent="0.2">
      <c r="A29" s="22" t="s">
        <v>66</v>
      </c>
      <c r="B29" s="25" t="s">
        <v>92</v>
      </c>
      <c r="C29" s="87">
        <v>2.5299999999999998</v>
      </c>
      <c r="D29" s="58"/>
      <c r="E29" s="42" t="str">
        <f t="shared" si="0"/>
        <v/>
      </c>
      <c r="F29" s="14"/>
      <c r="G29" s="58"/>
      <c r="H29" s="58"/>
      <c r="I29" s="42" t="str">
        <f t="shared" si="1"/>
        <v/>
      </c>
      <c r="J29" s="8"/>
      <c r="K29" s="47"/>
      <c r="L29" s="47"/>
      <c r="M29" s="48"/>
      <c r="N29" s="50" t="str">
        <f t="shared" si="2"/>
        <v/>
      </c>
      <c r="O29" s="66"/>
      <c r="P29" s="47"/>
      <c r="Q29" s="42" t="str">
        <f t="shared" si="3"/>
        <v/>
      </c>
      <c r="S29" s="33"/>
      <c r="T29" s="75"/>
      <c r="U29" s="75"/>
      <c r="V29" s="75"/>
      <c r="W29" s="34"/>
      <c r="X29" s="34"/>
      <c r="Y29" s="34"/>
    </row>
    <row r="30" spans="1:25" ht="12.6" customHeight="1" x14ac:dyDescent="0.2">
      <c r="A30" s="22"/>
      <c r="B30" s="22"/>
      <c r="C30" s="87"/>
      <c r="D30" s="5"/>
      <c r="E30" s="42" t="str">
        <f t="shared" si="0"/>
        <v/>
      </c>
      <c r="F30" s="14"/>
      <c r="G30" s="5"/>
      <c r="H30" s="48"/>
      <c r="I30" s="42" t="str">
        <f t="shared" si="1"/>
        <v/>
      </c>
      <c r="J30" s="8"/>
      <c r="K30" s="48"/>
      <c r="L30" s="48"/>
      <c r="M30" s="48"/>
      <c r="N30" s="50" t="str">
        <f t="shared" si="2"/>
        <v/>
      </c>
      <c r="O30" s="66"/>
      <c r="P30" s="48"/>
      <c r="Q30" s="42" t="str">
        <f t="shared" si="3"/>
        <v/>
      </c>
      <c r="S30" s="33"/>
      <c r="T30" s="75"/>
      <c r="U30" s="75"/>
      <c r="V30" s="75"/>
      <c r="W30" s="34"/>
      <c r="X30" s="34"/>
      <c r="Y30" s="34"/>
    </row>
    <row r="31" spans="1:25" ht="12.6" customHeight="1" x14ac:dyDescent="0.2">
      <c r="A31" s="22" t="s">
        <v>67</v>
      </c>
      <c r="B31" s="25" t="s">
        <v>118</v>
      </c>
      <c r="C31" s="86">
        <v>2.96</v>
      </c>
      <c r="D31" s="58"/>
      <c r="E31" s="42" t="str">
        <f t="shared" si="0"/>
        <v/>
      </c>
      <c r="F31" s="14"/>
      <c r="G31" s="58"/>
      <c r="H31" s="58"/>
      <c r="I31" s="42" t="str">
        <f t="shared" si="1"/>
        <v/>
      </c>
      <c r="J31" s="8"/>
      <c r="K31" s="47"/>
      <c r="L31" s="47"/>
      <c r="M31" s="48"/>
      <c r="N31" s="50" t="str">
        <f t="shared" si="2"/>
        <v/>
      </c>
      <c r="O31" s="66"/>
      <c r="P31" s="47"/>
      <c r="Q31" s="42" t="str">
        <f t="shared" si="3"/>
        <v/>
      </c>
      <c r="S31" s="33"/>
      <c r="T31" s="75"/>
      <c r="U31" s="75"/>
      <c r="V31" s="75"/>
      <c r="W31" s="34"/>
      <c r="X31" s="34"/>
      <c r="Y31" s="34"/>
    </row>
    <row r="32" spans="1:25" ht="12.6" customHeight="1" x14ac:dyDescent="0.2">
      <c r="A32" s="75"/>
      <c r="B32" s="79"/>
      <c r="C32" s="2"/>
      <c r="D32" s="5"/>
      <c r="E32" s="42" t="str">
        <f t="shared" si="0"/>
        <v/>
      </c>
      <c r="F32" s="14"/>
      <c r="G32" s="5"/>
      <c r="H32" s="48"/>
      <c r="I32" s="42" t="str">
        <f t="shared" si="1"/>
        <v/>
      </c>
      <c r="J32" s="8"/>
      <c r="K32" s="48"/>
      <c r="L32" s="48"/>
      <c r="M32" s="48"/>
      <c r="N32" s="50" t="str">
        <f t="shared" si="2"/>
        <v/>
      </c>
      <c r="O32" s="66"/>
      <c r="P32" s="48"/>
      <c r="Q32" s="42" t="str">
        <f t="shared" si="3"/>
        <v/>
      </c>
      <c r="S32" s="33"/>
      <c r="T32" s="75"/>
      <c r="U32" s="75"/>
      <c r="V32" s="75"/>
      <c r="W32" s="34"/>
      <c r="X32" s="34"/>
      <c r="Y32" s="34"/>
    </row>
    <row r="33" spans="1:23" ht="12.6" customHeight="1" x14ac:dyDescent="0.2">
      <c r="A33" s="22" t="s">
        <v>14</v>
      </c>
      <c r="B33" s="25" t="s">
        <v>94</v>
      </c>
      <c r="C33" s="86">
        <v>36.06</v>
      </c>
      <c r="D33" s="58"/>
      <c r="E33" s="42" t="str">
        <f t="shared" si="0"/>
        <v/>
      </c>
      <c r="F33" s="29"/>
      <c r="G33" s="58"/>
      <c r="H33" s="58"/>
      <c r="I33" s="42" t="str">
        <f t="shared" si="1"/>
        <v/>
      </c>
      <c r="J33" s="9"/>
      <c r="K33" s="47"/>
      <c r="L33" s="47"/>
      <c r="M33" s="43"/>
      <c r="N33" s="50" t="str">
        <f t="shared" si="2"/>
        <v/>
      </c>
      <c r="O33" s="67"/>
      <c r="P33" s="47"/>
      <c r="Q33" s="42" t="str">
        <f t="shared" si="3"/>
        <v/>
      </c>
      <c r="S33" s="33"/>
      <c r="T33" s="88"/>
      <c r="U33" s="88"/>
      <c r="V33" s="88"/>
      <c r="W33" s="33"/>
    </row>
    <row r="34" spans="1:23" ht="12.6" customHeight="1" x14ac:dyDescent="0.2">
      <c r="A34" s="22" t="s">
        <v>15</v>
      </c>
      <c r="B34" s="25" t="s">
        <v>95</v>
      </c>
      <c r="C34" s="86">
        <v>14.85</v>
      </c>
      <c r="D34" s="58"/>
      <c r="E34" s="42" t="str">
        <f t="shared" si="0"/>
        <v/>
      </c>
      <c r="F34" s="29"/>
      <c r="G34" s="58"/>
      <c r="H34" s="58"/>
      <c r="I34" s="42" t="str">
        <f t="shared" si="1"/>
        <v/>
      </c>
      <c r="J34" s="9"/>
      <c r="K34" s="47"/>
      <c r="L34" s="47"/>
      <c r="M34" s="43"/>
      <c r="N34" s="50" t="str">
        <f t="shared" si="2"/>
        <v/>
      </c>
      <c r="O34" s="67"/>
      <c r="P34" s="47"/>
      <c r="Q34" s="42" t="str">
        <f t="shared" si="3"/>
        <v/>
      </c>
      <c r="S34" s="33"/>
      <c r="T34" s="88"/>
      <c r="U34" s="88"/>
      <c r="V34" s="88"/>
      <c r="W34" s="33"/>
    </row>
    <row r="35" spans="1:23" ht="12.6" customHeight="1" x14ac:dyDescent="0.2">
      <c r="A35" s="22" t="s">
        <v>16</v>
      </c>
      <c r="B35" s="25" t="s">
        <v>96</v>
      </c>
      <c r="C35" s="86">
        <v>31.87</v>
      </c>
      <c r="D35" s="58"/>
      <c r="E35" s="42" t="str">
        <f t="shared" si="0"/>
        <v/>
      </c>
      <c r="F35" s="29"/>
      <c r="G35" s="58"/>
      <c r="H35" s="58"/>
      <c r="I35" s="42" t="str">
        <f t="shared" si="1"/>
        <v/>
      </c>
      <c r="J35" s="9"/>
      <c r="K35" s="47"/>
      <c r="L35" s="47"/>
      <c r="M35" s="43"/>
      <c r="N35" s="50" t="str">
        <f t="shared" si="2"/>
        <v/>
      </c>
      <c r="O35" s="67"/>
      <c r="P35" s="47"/>
      <c r="Q35" s="42" t="str">
        <f t="shared" si="3"/>
        <v/>
      </c>
      <c r="S35" s="33"/>
      <c r="T35" s="88"/>
      <c r="U35" s="88"/>
      <c r="V35" s="88"/>
      <c r="W35" s="33"/>
    </row>
    <row r="36" spans="1:23" ht="12.6" customHeight="1" x14ac:dyDescent="0.2">
      <c r="A36" s="22" t="s">
        <v>17</v>
      </c>
      <c r="B36" s="25" t="s">
        <v>97</v>
      </c>
      <c r="C36" s="87">
        <v>25.73</v>
      </c>
      <c r="D36" s="58"/>
      <c r="E36" s="42" t="str">
        <f t="shared" si="0"/>
        <v/>
      </c>
      <c r="F36" s="29"/>
      <c r="G36" s="58"/>
      <c r="H36" s="58"/>
      <c r="I36" s="42" t="str">
        <f t="shared" si="1"/>
        <v/>
      </c>
      <c r="J36" s="9"/>
      <c r="K36" s="47"/>
      <c r="L36" s="47"/>
      <c r="M36" s="43"/>
      <c r="N36" s="50" t="str">
        <f t="shared" si="2"/>
        <v/>
      </c>
      <c r="O36" s="67"/>
      <c r="P36" s="47"/>
      <c r="Q36" s="42" t="str">
        <f t="shared" si="3"/>
        <v/>
      </c>
      <c r="T36" s="88"/>
      <c r="U36" s="88"/>
      <c r="V36" s="88"/>
    </row>
    <row r="37" spans="1:23" ht="12.6" customHeight="1" x14ac:dyDescent="0.2">
      <c r="A37" s="22" t="s">
        <v>18</v>
      </c>
      <c r="B37" s="25" t="s">
        <v>122</v>
      </c>
      <c r="C37" s="87">
        <v>8.69</v>
      </c>
      <c r="D37" s="58"/>
      <c r="E37" s="42" t="str">
        <f t="shared" si="0"/>
        <v/>
      </c>
      <c r="F37" s="29"/>
      <c r="G37" s="58"/>
      <c r="H37" s="58"/>
      <c r="I37" s="42" t="str">
        <f t="shared" si="1"/>
        <v/>
      </c>
      <c r="J37" s="9"/>
      <c r="K37" s="47"/>
      <c r="L37" s="47"/>
      <c r="M37" s="43"/>
      <c r="N37" s="50" t="str">
        <f t="shared" si="2"/>
        <v/>
      </c>
      <c r="O37" s="67"/>
      <c r="P37" s="47"/>
      <c r="Q37" s="42" t="str">
        <f t="shared" si="3"/>
        <v/>
      </c>
      <c r="T37" s="88"/>
      <c r="U37" s="88"/>
      <c r="V37" s="88"/>
    </row>
    <row r="38" spans="1:23" ht="12.6" customHeight="1" x14ac:dyDescent="0.2">
      <c r="A38" s="22" t="s">
        <v>19</v>
      </c>
      <c r="B38" s="25" t="s">
        <v>93</v>
      </c>
      <c r="C38" s="86">
        <v>8.69</v>
      </c>
      <c r="D38" s="58"/>
      <c r="E38" s="42" t="str">
        <f t="shared" si="0"/>
        <v/>
      </c>
      <c r="F38" s="29"/>
      <c r="G38" s="58"/>
      <c r="H38" s="58"/>
      <c r="I38" s="42" t="str">
        <f t="shared" si="1"/>
        <v/>
      </c>
      <c r="J38" s="9"/>
      <c r="K38" s="47"/>
      <c r="L38" s="47"/>
      <c r="M38" s="43"/>
      <c r="N38" s="50" t="str">
        <f t="shared" si="2"/>
        <v/>
      </c>
      <c r="O38" s="67"/>
      <c r="P38" s="47"/>
      <c r="Q38" s="42" t="str">
        <f t="shared" si="3"/>
        <v/>
      </c>
      <c r="T38" s="88"/>
      <c r="U38" s="88"/>
      <c r="V38" s="88"/>
    </row>
    <row r="39" spans="1:23" s="10" customFormat="1" ht="12.6" customHeight="1" x14ac:dyDescent="0.2">
      <c r="A39" s="15"/>
      <c r="B39" s="15"/>
      <c r="C39" s="87"/>
      <c r="D39" s="17"/>
      <c r="E39" s="42" t="str">
        <f t="shared" si="0"/>
        <v/>
      </c>
      <c r="F39" s="29"/>
      <c r="G39" s="17">
        <f>SUM(G33:G38)</f>
        <v>0</v>
      </c>
      <c r="H39" s="17"/>
      <c r="I39" s="42" t="str">
        <f t="shared" si="1"/>
        <v/>
      </c>
      <c r="J39" s="16"/>
      <c r="K39" s="60">
        <f>SUM(K33:K38)</f>
        <v>0</v>
      </c>
      <c r="L39" s="60">
        <f>SUM(L33:L38)</f>
        <v>0</v>
      </c>
      <c r="M39" s="43"/>
      <c r="N39" s="50" t="str">
        <f t="shared" si="2"/>
        <v/>
      </c>
      <c r="O39" s="68">
        <f>SUM(O33:O38)</f>
        <v>0</v>
      </c>
      <c r="P39" s="60">
        <f>SUM(P33:P38)</f>
        <v>0</v>
      </c>
      <c r="Q39" s="42" t="str">
        <f t="shared" si="3"/>
        <v/>
      </c>
      <c r="T39" s="88"/>
      <c r="U39" s="88"/>
      <c r="V39" s="88"/>
    </row>
    <row r="40" spans="1:23" ht="12.6" customHeight="1" x14ac:dyDescent="0.2">
      <c r="A40" s="22" t="s">
        <v>20</v>
      </c>
      <c r="B40" s="25" t="s">
        <v>102</v>
      </c>
      <c r="C40" s="86">
        <v>123.55</v>
      </c>
      <c r="D40" s="58"/>
      <c r="E40" s="42" t="str">
        <f t="shared" si="0"/>
        <v/>
      </c>
      <c r="F40" s="29"/>
      <c r="G40" s="58"/>
      <c r="H40" s="58"/>
      <c r="I40" s="42" t="str">
        <f t="shared" si="1"/>
        <v/>
      </c>
      <c r="J40" s="9"/>
      <c r="K40" s="47"/>
      <c r="L40" s="47"/>
      <c r="M40" s="43"/>
      <c r="N40" s="50" t="str">
        <f t="shared" si="2"/>
        <v/>
      </c>
      <c r="O40" s="67"/>
      <c r="P40" s="47"/>
      <c r="Q40" s="42" t="str">
        <f t="shared" si="3"/>
        <v/>
      </c>
    </row>
    <row r="41" spans="1:23" ht="12.6" customHeight="1" x14ac:dyDescent="0.2">
      <c r="A41" s="22" t="s">
        <v>21</v>
      </c>
      <c r="B41" s="25" t="s">
        <v>103</v>
      </c>
      <c r="C41" s="86">
        <v>155.21</v>
      </c>
      <c r="D41" s="58"/>
      <c r="E41" s="42" t="str">
        <f t="shared" si="0"/>
        <v/>
      </c>
      <c r="F41" s="29"/>
      <c r="G41" s="58"/>
      <c r="H41" s="58"/>
      <c r="I41" s="42" t="str">
        <f t="shared" si="1"/>
        <v/>
      </c>
      <c r="J41" s="9"/>
      <c r="K41" s="47"/>
      <c r="L41" s="47"/>
      <c r="M41" s="43"/>
      <c r="N41" s="50" t="str">
        <f t="shared" si="2"/>
        <v/>
      </c>
      <c r="O41" s="67"/>
      <c r="P41" s="47"/>
      <c r="Q41" s="42" t="str">
        <f t="shared" si="3"/>
        <v/>
      </c>
    </row>
    <row r="42" spans="1:23" s="10" customFormat="1" ht="12.6" customHeight="1" x14ac:dyDescent="0.2">
      <c r="A42" s="15"/>
      <c r="B42" s="25"/>
      <c r="C42" s="87"/>
      <c r="D42" s="17">
        <f>SUM(D40:D41)</f>
        <v>0</v>
      </c>
      <c r="E42" s="42">
        <f t="shared" si="0"/>
        <v>0</v>
      </c>
      <c r="F42" s="29"/>
      <c r="G42" s="17">
        <f>SUM(G40:G41)</f>
        <v>0</v>
      </c>
      <c r="H42" s="17">
        <f>SUM(H40:H41)</f>
        <v>0</v>
      </c>
      <c r="I42" s="42" t="str">
        <f t="shared" si="1"/>
        <v/>
      </c>
      <c r="J42" s="16"/>
      <c r="K42" s="60">
        <f>SUM(K40:K41)</f>
        <v>0</v>
      </c>
      <c r="L42" s="60">
        <f>SUM(L40:L41)</f>
        <v>0</v>
      </c>
      <c r="M42" s="43"/>
      <c r="N42" s="50" t="str">
        <f t="shared" si="2"/>
        <v/>
      </c>
      <c r="O42" s="68">
        <f>SUM(O40:O41)</f>
        <v>0</v>
      </c>
      <c r="P42" s="60">
        <f>SUM(P40:P41)</f>
        <v>0</v>
      </c>
      <c r="Q42" s="42" t="str">
        <f t="shared" si="3"/>
        <v/>
      </c>
      <c r="T42" s="10" t="s">
        <v>47</v>
      </c>
    </row>
    <row r="43" spans="1:23" ht="12.6" customHeight="1" x14ac:dyDescent="0.2">
      <c r="A43" s="22" t="s">
        <v>22</v>
      </c>
      <c r="B43" s="25" t="s">
        <v>98</v>
      </c>
      <c r="C43" s="86">
        <v>20.309999999999999</v>
      </c>
      <c r="D43" s="58"/>
      <c r="E43" s="42" t="str">
        <f t="shared" si="0"/>
        <v/>
      </c>
      <c r="F43" s="29"/>
      <c r="G43" s="58"/>
      <c r="H43" s="58"/>
      <c r="I43" s="42" t="str">
        <f t="shared" si="1"/>
        <v/>
      </c>
      <c r="J43" s="9"/>
      <c r="K43" s="47"/>
      <c r="L43" s="47"/>
      <c r="M43" s="43"/>
      <c r="N43" s="50" t="str">
        <f t="shared" si="2"/>
        <v/>
      </c>
      <c r="O43" s="67"/>
      <c r="P43" s="47"/>
      <c r="Q43" s="42" t="str">
        <f t="shared" si="3"/>
        <v/>
      </c>
      <c r="T43" s="38"/>
    </row>
    <row r="44" spans="1:23" ht="12.6" customHeight="1" x14ac:dyDescent="0.2">
      <c r="A44" s="22" t="s">
        <v>23</v>
      </c>
      <c r="B44" s="25" t="s">
        <v>99</v>
      </c>
      <c r="C44" s="86">
        <v>12.65</v>
      </c>
      <c r="D44" s="58"/>
      <c r="E44" s="42" t="str">
        <f>IF(D44="","",C44*D44)</f>
        <v/>
      </c>
      <c r="F44" s="29"/>
      <c r="G44" s="58"/>
      <c r="H44" s="58"/>
      <c r="I44" s="42" t="str">
        <f t="shared" ref="I44:I74" si="4">IF(OR(G44&gt;0,H44&gt;0),C44*(G44+H44),"")</f>
        <v/>
      </c>
      <c r="J44" s="9"/>
      <c r="K44" s="47"/>
      <c r="L44" s="47"/>
      <c r="M44" s="43"/>
      <c r="N44" s="50" t="str">
        <f t="shared" ref="N44:N74" si="5">IF(OR(K44&gt;0,L44&gt;0),C44*(K44-L44),"")</f>
        <v/>
      </c>
      <c r="O44" s="67"/>
      <c r="P44" s="47"/>
      <c r="Q44" s="42" t="str">
        <f t="shared" ref="Q44:Q74" si="6">IF(OR(P44&gt;0),C44*(P44-O44),"")</f>
        <v/>
      </c>
    </row>
    <row r="45" spans="1:23" ht="12.6" customHeight="1" x14ac:dyDescent="0.2">
      <c r="A45" s="22" t="s">
        <v>24</v>
      </c>
      <c r="B45" s="25" t="s">
        <v>100</v>
      </c>
      <c r="C45" s="86">
        <v>20.41</v>
      </c>
      <c r="D45" s="58"/>
      <c r="E45" s="42" t="str">
        <f t="shared" ref="E45:E74" si="7">IF(D45="","",C45*D45)</f>
        <v/>
      </c>
      <c r="F45" s="29"/>
      <c r="G45" s="58"/>
      <c r="H45" s="58"/>
      <c r="I45" s="42" t="str">
        <f t="shared" si="4"/>
        <v/>
      </c>
      <c r="J45" s="9"/>
      <c r="K45" s="47"/>
      <c r="L45" s="47"/>
      <c r="M45" s="43"/>
      <c r="N45" s="50" t="str">
        <f t="shared" si="5"/>
        <v/>
      </c>
      <c r="O45" s="67"/>
      <c r="P45" s="47"/>
      <c r="Q45" s="42" t="str">
        <f t="shared" si="6"/>
        <v/>
      </c>
    </row>
    <row r="46" spans="1:23" ht="12.6" customHeight="1" x14ac:dyDescent="0.2">
      <c r="A46" s="22" t="s">
        <v>25</v>
      </c>
      <c r="B46" s="25" t="s">
        <v>101</v>
      </c>
      <c r="C46" s="86">
        <v>10.23</v>
      </c>
      <c r="D46" s="58"/>
      <c r="E46" s="42" t="str">
        <f t="shared" si="7"/>
        <v/>
      </c>
      <c r="F46" s="29"/>
      <c r="G46" s="58"/>
      <c r="H46" s="58"/>
      <c r="I46" s="42" t="str">
        <f t="shared" si="4"/>
        <v/>
      </c>
      <c r="J46" s="9"/>
      <c r="K46" s="47"/>
      <c r="L46" s="47"/>
      <c r="M46" s="43"/>
      <c r="N46" s="50" t="str">
        <f t="shared" si="5"/>
        <v/>
      </c>
      <c r="O46" s="67"/>
      <c r="P46" s="47"/>
      <c r="Q46" s="42" t="str">
        <f t="shared" si="6"/>
        <v/>
      </c>
    </row>
    <row r="47" spans="1:23" s="10" customFormat="1" ht="12.6" customHeight="1" x14ac:dyDescent="0.2">
      <c r="A47" s="15"/>
      <c r="B47" s="15"/>
      <c r="C47" s="87"/>
      <c r="D47" s="17">
        <f>SUM(D43:D46)</f>
        <v>0</v>
      </c>
      <c r="E47" s="42"/>
      <c r="F47" s="29"/>
      <c r="G47" s="17">
        <f>SUM(G43:G46)</f>
        <v>0</v>
      </c>
      <c r="H47" s="17">
        <f>SUM(H43:H46)</f>
        <v>0</v>
      </c>
      <c r="I47" s="42"/>
      <c r="J47" s="16"/>
      <c r="K47" s="60">
        <f>SUM(K43:K46)</f>
        <v>0</v>
      </c>
      <c r="L47" s="60">
        <f>SUM(L43:L46)</f>
        <v>0</v>
      </c>
      <c r="M47" s="43"/>
      <c r="N47" s="50"/>
      <c r="O47" s="68">
        <f>SUM(O43:O46)</f>
        <v>0</v>
      </c>
      <c r="P47" s="60">
        <f>SUM(P43:P46)</f>
        <v>0</v>
      </c>
      <c r="Q47" s="42" t="str">
        <f t="shared" si="6"/>
        <v/>
      </c>
    </row>
    <row r="48" spans="1:23" ht="12.6" customHeight="1" x14ac:dyDescent="0.2">
      <c r="A48" s="22" t="s">
        <v>26</v>
      </c>
      <c r="B48" s="25" t="s">
        <v>109</v>
      </c>
      <c r="C48" s="86">
        <v>61.43</v>
      </c>
      <c r="D48" s="58"/>
      <c r="E48" s="42" t="str">
        <f t="shared" si="7"/>
        <v/>
      </c>
      <c r="F48" s="29"/>
      <c r="G48" s="58"/>
      <c r="H48" s="58"/>
      <c r="I48" s="42" t="str">
        <f t="shared" si="4"/>
        <v/>
      </c>
      <c r="J48" s="9"/>
      <c r="K48" s="47"/>
      <c r="L48" s="47"/>
      <c r="M48" s="43"/>
      <c r="N48" s="50" t="str">
        <f t="shared" si="5"/>
        <v/>
      </c>
      <c r="O48" s="67"/>
      <c r="P48" s="47"/>
      <c r="Q48" s="42" t="str">
        <f t="shared" si="6"/>
        <v/>
      </c>
    </row>
    <row r="49" spans="1:22" ht="12.6" customHeight="1" x14ac:dyDescent="0.2">
      <c r="A49" s="22" t="s">
        <v>27</v>
      </c>
      <c r="B49" s="25" t="s">
        <v>110</v>
      </c>
      <c r="C49" s="86">
        <v>51.84</v>
      </c>
      <c r="D49" s="58"/>
      <c r="E49" s="42" t="str">
        <f t="shared" si="7"/>
        <v/>
      </c>
      <c r="F49" s="29"/>
      <c r="G49" s="58"/>
      <c r="H49" s="58"/>
      <c r="I49" s="42" t="str">
        <f t="shared" si="4"/>
        <v/>
      </c>
      <c r="J49" s="9"/>
      <c r="K49" s="47"/>
      <c r="L49" s="47"/>
      <c r="M49" s="43"/>
      <c r="N49" s="50" t="str">
        <f t="shared" si="5"/>
        <v/>
      </c>
      <c r="O49" s="67"/>
      <c r="P49" s="47"/>
      <c r="Q49" s="42" t="str">
        <f t="shared" si="6"/>
        <v/>
      </c>
    </row>
    <row r="50" spans="1:22" ht="12.6" customHeight="1" x14ac:dyDescent="0.2">
      <c r="A50" s="22" t="s">
        <v>28</v>
      </c>
      <c r="B50" s="25" t="s">
        <v>117</v>
      </c>
      <c r="C50" s="86">
        <v>85.84</v>
      </c>
      <c r="D50" s="58"/>
      <c r="E50" s="42" t="str">
        <f t="shared" si="7"/>
        <v/>
      </c>
      <c r="F50" s="29"/>
      <c r="G50" s="58"/>
      <c r="H50" s="58"/>
      <c r="I50" s="42" t="str">
        <f t="shared" si="4"/>
        <v/>
      </c>
      <c r="J50" s="9"/>
      <c r="K50" s="47"/>
      <c r="L50" s="47"/>
      <c r="M50" s="43"/>
      <c r="N50" s="50" t="str">
        <f t="shared" si="5"/>
        <v/>
      </c>
      <c r="O50" s="67"/>
      <c r="P50" s="47"/>
      <c r="Q50" s="42" t="str">
        <f t="shared" si="6"/>
        <v/>
      </c>
    </row>
    <row r="51" spans="1:22" s="10" customFormat="1" ht="12.6" customHeight="1" x14ac:dyDescent="0.2">
      <c r="A51" s="15"/>
      <c r="B51" s="15"/>
      <c r="C51" s="87"/>
      <c r="D51" s="17">
        <f>SUM(D48:D50)</f>
        <v>0</v>
      </c>
      <c r="E51" s="42"/>
      <c r="F51" s="29"/>
      <c r="G51" s="17">
        <f>SUM(G48:G50)</f>
        <v>0</v>
      </c>
      <c r="H51" s="17">
        <f>SUM(H48:H50)</f>
        <v>0</v>
      </c>
      <c r="I51" s="42"/>
      <c r="J51" s="16"/>
      <c r="K51" s="60">
        <f>SUM(K48:K50)</f>
        <v>0</v>
      </c>
      <c r="L51" s="60">
        <f>SUM(L48:L50)</f>
        <v>0</v>
      </c>
      <c r="M51" s="43"/>
      <c r="N51" s="50"/>
      <c r="O51" s="68">
        <f>SUM(O48:O50)</f>
        <v>0</v>
      </c>
      <c r="P51" s="60">
        <f>SUM(P48:P50)</f>
        <v>0</v>
      </c>
      <c r="Q51" s="42" t="str">
        <f t="shared" si="6"/>
        <v/>
      </c>
    </row>
    <row r="52" spans="1:22" ht="12.6" customHeight="1" x14ac:dyDescent="0.2">
      <c r="A52" s="22" t="s">
        <v>29</v>
      </c>
      <c r="B52" s="85" t="s">
        <v>127</v>
      </c>
      <c r="C52" s="86">
        <v>12.94</v>
      </c>
      <c r="D52" s="58"/>
      <c r="E52" s="42" t="str">
        <f t="shared" si="7"/>
        <v/>
      </c>
      <c r="F52" s="29"/>
      <c r="G52" s="58"/>
      <c r="H52" s="58"/>
      <c r="I52" s="42" t="str">
        <f t="shared" si="4"/>
        <v/>
      </c>
      <c r="J52" s="9"/>
      <c r="K52" s="47"/>
      <c r="L52" s="47"/>
      <c r="M52" s="43"/>
      <c r="N52" s="50" t="str">
        <f t="shared" si="5"/>
        <v/>
      </c>
      <c r="O52" s="67"/>
      <c r="P52" s="47"/>
      <c r="Q52" s="42" t="str">
        <f t="shared" si="6"/>
        <v/>
      </c>
    </row>
    <row r="53" spans="1:22" s="10" customFormat="1" ht="12.6" customHeight="1" x14ac:dyDescent="0.2">
      <c r="A53" s="15"/>
      <c r="B53" s="85"/>
      <c r="C53" s="87"/>
      <c r="D53" s="17">
        <f>D52</f>
        <v>0</v>
      </c>
      <c r="E53" s="42"/>
      <c r="F53" s="29"/>
      <c r="G53" s="17">
        <f>G52</f>
        <v>0</v>
      </c>
      <c r="H53" s="17">
        <f>H52</f>
        <v>0</v>
      </c>
      <c r="I53" s="42"/>
      <c r="J53" s="16"/>
      <c r="K53" s="60">
        <f>K52</f>
        <v>0</v>
      </c>
      <c r="L53" s="60">
        <f>L52</f>
        <v>0</v>
      </c>
      <c r="M53" s="43"/>
      <c r="N53" s="50"/>
      <c r="O53" s="68">
        <f>O52</f>
        <v>0</v>
      </c>
      <c r="P53" s="60">
        <f>P52</f>
        <v>0</v>
      </c>
      <c r="Q53" s="42" t="str">
        <f t="shared" si="6"/>
        <v/>
      </c>
    </row>
    <row r="54" spans="1:22" ht="12.6" customHeight="1" x14ac:dyDescent="0.2">
      <c r="A54" s="22" t="s">
        <v>30</v>
      </c>
      <c r="B54" s="25" t="s">
        <v>107</v>
      </c>
      <c r="C54" s="86">
        <v>6.54</v>
      </c>
      <c r="D54" s="58"/>
      <c r="E54" s="42" t="str">
        <f t="shared" si="7"/>
        <v/>
      </c>
      <c r="F54" s="29"/>
      <c r="G54" s="58"/>
      <c r="H54" s="58"/>
      <c r="I54" s="42" t="str">
        <f t="shared" si="4"/>
        <v/>
      </c>
      <c r="J54" s="9"/>
      <c r="K54" s="47"/>
      <c r="L54" s="47"/>
      <c r="M54" s="43"/>
      <c r="N54" s="50" t="str">
        <f t="shared" si="5"/>
        <v/>
      </c>
      <c r="O54" s="67"/>
      <c r="P54" s="47"/>
      <c r="Q54" s="42" t="str">
        <f t="shared" si="6"/>
        <v/>
      </c>
    </row>
    <row r="55" spans="1:22" ht="12.6" customHeight="1" x14ac:dyDescent="0.2">
      <c r="A55" s="22" t="s">
        <v>31</v>
      </c>
      <c r="B55" s="25" t="s">
        <v>108</v>
      </c>
      <c r="C55" s="86">
        <v>8.5</v>
      </c>
      <c r="D55" s="58"/>
      <c r="E55" s="42" t="str">
        <f t="shared" si="7"/>
        <v/>
      </c>
      <c r="F55" s="29"/>
      <c r="G55" s="58"/>
      <c r="H55" s="58"/>
      <c r="I55" s="42" t="str">
        <f t="shared" si="4"/>
        <v/>
      </c>
      <c r="J55" s="9"/>
      <c r="K55" s="47"/>
      <c r="L55" s="47"/>
      <c r="M55" s="43"/>
      <c r="N55" s="50" t="str">
        <f t="shared" si="5"/>
        <v/>
      </c>
      <c r="O55" s="67"/>
      <c r="P55" s="47"/>
      <c r="Q55" s="42" t="str">
        <f t="shared" si="6"/>
        <v/>
      </c>
    </row>
    <row r="56" spans="1:22" s="10" customFormat="1" ht="12.6" customHeight="1" x14ac:dyDescent="0.2">
      <c r="A56" s="15"/>
      <c r="B56" s="15"/>
      <c r="C56" s="87"/>
      <c r="D56" s="26"/>
      <c r="E56" s="42" t="str">
        <f t="shared" si="7"/>
        <v/>
      </c>
      <c r="F56" s="29"/>
      <c r="G56" s="17">
        <f>SUM(G54:G55)</f>
        <v>0</v>
      </c>
      <c r="H56" s="17">
        <f>SUM(H54:H55)</f>
        <v>0</v>
      </c>
      <c r="I56" s="42"/>
      <c r="J56" s="16"/>
      <c r="K56" s="61"/>
      <c r="L56" s="61"/>
      <c r="M56" s="43"/>
      <c r="N56" s="50" t="str">
        <f t="shared" si="5"/>
        <v/>
      </c>
      <c r="O56" s="69"/>
      <c r="P56" s="61"/>
      <c r="Q56" s="42" t="str">
        <f t="shared" si="6"/>
        <v/>
      </c>
    </row>
    <row r="57" spans="1:22" ht="12.6" customHeight="1" x14ac:dyDescent="0.2">
      <c r="A57" s="22" t="s">
        <v>32</v>
      </c>
      <c r="B57" s="25" t="s">
        <v>104</v>
      </c>
      <c r="C57" s="86">
        <v>52.91</v>
      </c>
      <c r="D57" s="58"/>
      <c r="E57" s="42" t="str">
        <f t="shared" si="7"/>
        <v/>
      </c>
      <c r="F57" s="29"/>
      <c r="G57" s="58"/>
      <c r="H57" s="58"/>
      <c r="I57" s="42" t="str">
        <f t="shared" si="4"/>
        <v/>
      </c>
      <c r="J57" s="9"/>
      <c r="K57" s="47"/>
      <c r="L57" s="47"/>
      <c r="M57" s="43"/>
      <c r="N57" s="50" t="str">
        <f t="shared" si="5"/>
        <v/>
      </c>
      <c r="O57" s="67"/>
      <c r="P57" s="47"/>
      <c r="Q57" s="42" t="str">
        <f t="shared" si="6"/>
        <v/>
      </c>
    </row>
    <row r="58" spans="1:22" ht="12.6" customHeight="1" x14ac:dyDescent="0.2">
      <c r="A58" s="22" t="s">
        <v>33</v>
      </c>
      <c r="B58" s="25" t="s">
        <v>105</v>
      </c>
      <c r="C58" s="86">
        <v>0</v>
      </c>
      <c r="D58" s="58"/>
      <c r="E58" s="42" t="str">
        <f t="shared" si="7"/>
        <v/>
      </c>
      <c r="F58" s="29"/>
      <c r="G58" s="58"/>
      <c r="H58" s="58"/>
      <c r="I58" s="42" t="str">
        <f t="shared" si="4"/>
        <v/>
      </c>
      <c r="J58" s="9"/>
      <c r="K58" s="47"/>
      <c r="L58" s="47"/>
      <c r="M58" s="43"/>
      <c r="N58" s="50" t="str">
        <f t="shared" si="5"/>
        <v/>
      </c>
      <c r="O58" s="67"/>
      <c r="P58" s="47"/>
      <c r="Q58" s="42" t="str">
        <f t="shared" si="6"/>
        <v/>
      </c>
    </row>
    <row r="59" spans="1:22" ht="12.6" customHeight="1" x14ac:dyDescent="0.2">
      <c r="A59" s="22" t="s">
        <v>34</v>
      </c>
      <c r="B59" s="25" t="s">
        <v>106</v>
      </c>
      <c r="C59" s="87">
        <v>57.28</v>
      </c>
      <c r="D59" s="58"/>
      <c r="E59" s="42" t="str">
        <f t="shared" si="7"/>
        <v/>
      </c>
      <c r="F59" s="29"/>
      <c r="G59" s="58"/>
      <c r="H59" s="58"/>
      <c r="I59" s="42" t="str">
        <f t="shared" si="4"/>
        <v/>
      </c>
      <c r="J59" s="9"/>
      <c r="K59" s="47"/>
      <c r="L59" s="47"/>
      <c r="M59" s="43"/>
      <c r="N59" s="50" t="str">
        <f t="shared" si="5"/>
        <v/>
      </c>
      <c r="O59" s="67"/>
      <c r="P59" s="47"/>
      <c r="Q59" s="42" t="str">
        <f t="shared" si="6"/>
        <v/>
      </c>
    </row>
    <row r="60" spans="1:22" s="10" customFormat="1" ht="12.6" customHeight="1" x14ac:dyDescent="0.2">
      <c r="A60" s="15"/>
      <c r="B60" s="15"/>
      <c r="C60" s="87"/>
      <c r="D60" s="17">
        <f>SUM(D57:D59)</f>
        <v>0</v>
      </c>
      <c r="E60" s="42"/>
      <c r="F60" s="29"/>
      <c r="G60" s="17">
        <f>SUM(G57:G59)</f>
        <v>0</v>
      </c>
      <c r="H60" s="17">
        <f>SUM(H57:H59)</f>
        <v>0</v>
      </c>
      <c r="I60" s="42"/>
      <c r="J60" s="16"/>
      <c r="K60" s="60">
        <f>SUM(K57:K59)</f>
        <v>0</v>
      </c>
      <c r="L60" s="60">
        <f>SUM(L57:L59)</f>
        <v>0</v>
      </c>
      <c r="M60" s="43"/>
      <c r="N60" s="50"/>
      <c r="O60" s="68">
        <f>SUM(O57:O59)</f>
        <v>0</v>
      </c>
      <c r="P60" s="60">
        <f>SUM(P57:P59)</f>
        <v>0</v>
      </c>
      <c r="Q60" s="42" t="str">
        <f t="shared" si="6"/>
        <v/>
      </c>
    </row>
    <row r="61" spans="1:22" ht="12.6" customHeight="1" x14ac:dyDescent="0.2">
      <c r="A61" s="22" t="s">
        <v>35</v>
      </c>
      <c r="B61" s="25" t="s">
        <v>116</v>
      </c>
      <c r="C61" s="86">
        <v>34.14</v>
      </c>
      <c r="D61" s="58"/>
      <c r="E61" s="42" t="str">
        <f t="shared" si="7"/>
        <v/>
      </c>
      <c r="F61" s="29"/>
      <c r="G61" s="58"/>
      <c r="H61" s="58"/>
      <c r="I61" s="42" t="str">
        <f t="shared" si="4"/>
        <v/>
      </c>
      <c r="J61" s="9"/>
      <c r="K61" s="47"/>
      <c r="L61" s="47"/>
      <c r="M61" s="43"/>
      <c r="N61" s="50" t="str">
        <f t="shared" si="5"/>
        <v/>
      </c>
      <c r="O61" s="67"/>
      <c r="P61" s="47"/>
      <c r="Q61" s="42" t="str">
        <f t="shared" si="6"/>
        <v/>
      </c>
    </row>
    <row r="62" spans="1:22" s="10" customFormat="1" ht="12.6" customHeight="1" x14ac:dyDescent="0.2">
      <c r="A62" s="15"/>
      <c r="B62" s="15"/>
      <c r="C62" s="87"/>
      <c r="D62" s="17">
        <f>D61</f>
        <v>0</v>
      </c>
      <c r="E62" s="42"/>
      <c r="F62" s="29"/>
      <c r="G62" s="17">
        <f>G61</f>
        <v>0</v>
      </c>
      <c r="H62" s="17">
        <f>H61</f>
        <v>0</v>
      </c>
      <c r="I62" s="42"/>
      <c r="J62" s="16"/>
      <c r="K62" s="60">
        <f>K61</f>
        <v>0</v>
      </c>
      <c r="L62" s="60">
        <f>L61</f>
        <v>0</v>
      </c>
      <c r="M62" s="43"/>
      <c r="N62" s="50"/>
      <c r="O62" s="68">
        <f>O61</f>
        <v>0</v>
      </c>
      <c r="P62" s="60">
        <f>P61</f>
        <v>0</v>
      </c>
      <c r="Q62" s="42" t="str">
        <f t="shared" si="6"/>
        <v/>
      </c>
    </row>
    <row r="63" spans="1:22" ht="12.6" customHeight="1" x14ac:dyDescent="0.2">
      <c r="A63" s="22" t="s">
        <v>36</v>
      </c>
      <c r="B63" s="25" t="s">
        <v>115</v>
      </c>
      <c r="C63" s="87">
        <v>94.35</v>
      </c>
      <c r="D63" s="58"/>
      <c r="E63" s="42" t="str">
        <f t="shared" si="7"/>
        <v/>
      </c>
      <c r="F63" s="29"/>
      <c r="G63" s="58"/>
      <c r="H63" s="58"/>
      <c r="I63" s="42" t="str">
        <f t="shared" si="4"/>
        <v/>
      </c>
      <c r="J63" s="9"/>
      <c r="K63" s="47"/>
      <c r="L63" s="47"/>
      <c r="M63" s="43"/>
      <c r="N63" s="50" t="str">
        <f t="shared" si="5"/>
        <v/>
      </c>
      <c r="O63" s="67"/>
      <c r="P63" s="47"/>
      <c r="Q63" s="42" t="str">
        <f t="shared" si="6"/>
        <v/>
      </c>
    </row>
    <row r="64" spans="1:22" s="10" customFormat="1" ht="12.6" customHeight="1" x14ac:dyDescent="0.2">
      <c r="A64" s="15"/>
      <c r="B64" s="25"/>
      <c r="C64" s="87"/>
      <c r="D64" s="17">
        <f>D63</f>
        <v>0</v>
      </c>
      <c r="E64" s="42"/>
      <c r="F64" s="29"/>
      <c r="G64" s="17">
        <f>G63</f>
        <v>0</v>
      </c>
      <c r="H64" s="17">
        <f>H63</f>
        <v>0</v>
      </c>
      <c r="I64" s="42"/>
      <c r="J64" s="16"/>
      <c r="K64" s="60">
        <f>K63</f>
        <v>0</v>
      </c>
      <c r="L64" s="60">
        <f>L63</f>
        <v>0</v>
      </c>
      <c r="M64" s="43"/>
      <c r="N64" s="50"/>
      <c r="O64" s="68">
        <f>O63</f>
        <v>0</v>
      </c>
      <c r="P64" s="60">
        <f>P63</f>
        <v>0</v>
      </c>
      <c r="Q64" s="42" t="str">
        <f t="shared" si="6"/>
        <v/>
      </c>
      <c r="T64" s="1"/>
      <c r="U64" s="1"/>
      <c r="V64" s="1"/>
    </row>
    <row r="65" spans="1:24" ht="12.6" customHeight="1" x14ac:dyDescent="0.2">
      <c r="A65" s="22" t="s">
        <v>37</v>
      </c>
      <c r="B65" s="25" t="s">
        <v>114</v>
      </c>
      <c r="C65" s="86">
        <v>34.18</v>
      </c>
      <c r="D65" s="58"/>
      <c r="E65" s="42" t="str">
        <f t="shared" si="7"/>
        <v/>
      </c>
      <c r="F65" s="29"/>
      <c r="G65" s="58"/>
      <c r="H65" s="58"/>
      <c r="I65" s="42" t="str">
        <f t="shared" si="4"/>
        <v/>
      </c>
      <c r="J65" s="9"/>
      <c r="K65" s="47"/>
      <c r="L65" s="47"/>
      <c r="M65" s="43"/>
      <c r="N65" s="50" t="str">
        <f t="shared" si="5"/>
        <v/>
      </c>
      <c r="O65" s="67"/>
      <c r="P65" s="47"/>
      <c r="Q65" s="42" t="str">
        <f t="shared" si="6"/>
        <v/>
      </c>
    </row>
    <row r="66" spans="1:24" s="10" customFormat="1" ht="12.6" customHeight="1" x14ac:dyDescent="0.2">
      <c r="A66" s="15"/>
      <c r="B66" s="25"/>
      <c r="C66" s="87"/>
      <c r="D66" s="17">
        <f>D65</f>
        <v>0</v>
      </c>
      <c r="E66" s="42"/>
      <c r="F66" s="29"/>
      <c r="G66" s="17">
        <f>G65</f>
        <v>0</v>
      </c>
      <c r="H66" s="17">
        <f>H65</f>
        <v>0</v>
      </c>
      <c r="I66" s="42"/>
      <c r="J66" s="16"/>
      <c r="K66" s="60">
        <f>K65</f>
        <v>0</v>
      </c>
      <c r="L66" s="60">
        <f>L65</f>
        <v>0</v>
      </c>
      <c r="M66" s="43"/>
      <c r="N66" s="50"/>
      <c r="O66" s="68">
        <f>O65</f>
        <v>0</v>
      </c>
      <c r="P66" s="60">
        <f>P65</f>
        <v>0</v>
      </c>
      <c r="Q66" s="42" t="str">
        <f t="shared" si="6"/>
        <v/>
      </c>
      <c r="T66" s="1"/>
      <c r="U66" s="1"/>
      <c r="V66" s="1"/>
    </row>
    <row r="67" spans="1:24" ht="12.6" customHeight="1" x14ac:dyDescent="0.2">
      <c r="A67" s="25" t="s">
        <v>44</v>
      </c>
      <c r="B67" s="25" t="s">
        <v>111</v>
      </c>
      <c r="C67" s="86">
        <v>3.01</v>
      </c>
      <c r="D67" s="58"/>
      <c r="E67" s="42" t="str">
        <f t="shared" si="7"/>
        <v/>
      </c>
      <c r="F67" s="29"/>
      <c r="G67" s="58"/>
      <c r="H67" s="58"/>
      <c r="I67" s="42" t="str">
        <f t="shared" si="4"/>
        <v/>
      </c>
      <c r="J67" s="9"/>
      <c r="K67" s="47"/>
      <c r="L67" s="47"/>
      <c r="M67" s="43"/>
      <c r="N67" s="50" t="str">
        <f t="shared" si="5"/>
        <v/>
      </c>
      <c r="O67" s="67"/>
      <c r="P67" s="47"/>
      <c r="Q67" s="42" t="str">
        <f t="shared" si="6"/>
        <v/>
      </c>
    </row>
    <row r="68" spans="1:24" ht="12.6" customHeight="1" x14ac:dyDescent="0.2">
      <c r="A68" s="22" t="s">
        <v>38</v>
      </c>
      <c r="B68" s="25" t="s">
        <v>112</v>
      </c>
      <c r="C68" s="86">
        <v>3.94</v>
      </c>
      <c r="D68" s="58"/>
      <c r="E68" s="42" t="str">
        <f t="shared" si="7"/>
        <v/>
      </c>
      <c r="F68" s="29"/>
      <c r="G68" s="58"/>
      <c r="H68" s="58"/>
      <c r="I68" s="42" t="str">
        <f t="shared" si="4"/>
        <v/>
      </c>
      <c r="J68" s="9"/>
      <c r="K68" s="47"/>
      <c r="L68" s="47"/>
      <c r="M68" s="43"/>
      <c r="N68" s="50" t="str">
        <f t="shared" si="5"/>
        <v/>
      </c>
      <c r="O68" s="67"/>
      <c r="P68" s="47"/>
      <c r="Q68" s="42" t="str">
        <f t="shared" si="6"/>
        <v/>
      </c>
      <c r="X68" s="63"/>
    </row>
    <row r="69" spans="1:24" ht="12.6" customHeight="1" x14ac:dyDescent="0.2">
      <c r="A69" s="22" t="s">
        <v>39</v>
      </c>
      <c r="B69" s="25" t="s">
        <v>113</v>
      </c>
      <c r="C69" s="86">
        <v>3.48</v>
      </c>
      <c r="D69" s="58"/>
      <c r="E69" s="42" t="str">
        <f t="shared" si="7"/>
        <v/>
      </c>
      <c r="F69" s="29"/>
      <c r="G69" s="58"/>
      <c r="H69" s="58"/>
      <c r="I69" s="42" t="str">
        <f t="shared" si="4"/>
        <v/>
      </c>
      <c r="J69" s="9"/>
      <c r="K69" s="47"/>
      <c r="L69" s="47"/>
      <c r="M69" s="43"/>
      <c r="N69" s="50" t="str">
        <f t="shared" si="5"/>
        <v/>
      </c>
      <c r="O69" s="67"/>
      <c r="P69" s="47"/>
      <c r="Q69" s="42" t="str">
        <f t="shared" si="6"/>
        <v/>
      </c>
    </row>
    <row r="70" spans="1:24" s="10" customFormat="1" ht="12.6" customHeight="1" x14ac:dyDescent="0.2">
      <c r="A70" s="15"/>
      <c r="B70" s="15"/>
      <c r="C70" s="87"/>
      <c r="D70" s="17">
        <f>SUM(D67:D69)</f>
        <v>0</v>
      </c>
      <c r="E70" s="42"/>
      <c r="F70" s="29"/>
      <c r="G70" s="27">
        <f>SUM(G67:G69)</f>
        <v>0</v>
      </c>
      <c r="H70" s="27">
        <f>SUM(H67:H69)</f>
        <v>0</v>
      </c>
      <c r="I70" s="42"/>
      <c r="J70" s="16"/>
      <c r="K70" s="60">
        <f>SUM(K67:K69)</f>
        <v>0</v>
      </c>
      <c r="L70" s="60">
        <f>SUM(L67:L69)</f>
        <v>0</v>
      </c>
      <c r="M70" s="43"/>
      <c r="N70" s="50"/>
      <c r="O70" s="68">
        <f>SUM(O67:O69)</f>
        <v>0</v>
      </c>
      <c r="P70" s="60">
        <f>SUM(P67:P69)</f>
        <v>0</v>
      </c>
      <c r="Q70" s="42" t="str">
        <f t="shared" si="6"/>
        <v/>
      </c>
      <c r="T70" s="1"/>
      <c r="U70" s="1"/>
      <c r="V70" s="1"/>
    </row>
    <row r="71" spans="1:24" ht="12.6" customHeight="1" x14ac:dyDescent="0.2">
      <c r="A71" s="22" t="s">
        <v>42</v>
      </c>
      <c r="B71" s="25" t="s">
        <v>119</v>
      </c>
      <c r="C71" s="86">
        <v>100</v>
      </c>
      <c r="D71" s="58"/>
      <c r="E71" s="42" t="str">
        <f t="shared" si="7"/>
        <v/>
      </c>
      <c r="F71" s="29"/>
      <c r="G71" s="58"/>
      <c r="H71" s="58"/>
      <c r="I71" s="42" t="str">
        <f t="shared" si="4"/>
        <v/>
      </c>
      <c r="J71" s="9"/>
      <c r="K71" s="47"/>
      <c r="L71" s="47"/>
      <c r="M71" s="43"/>
      <c r="N71" s="50" t="str">
        <f t="shared" si="5"/>
        <v/>
      </c>
      <c r="O71" s="67"/>
      <c r="P71" s="47"/>
      <c r="Q71" s="42" t="str">
        <f t="shared" si="6"/>
        <v/>
      </c>
    </row>
    <row r="72" spans="1:24" s="10" customFormat="1" ht="12.6" customHeight="1" x14ac:dyDescent="0.2">
      <c r="A72" s="15"/>
      <c r="B72" s="15"/>
      <c r="C72" s="87"/>
      <c r="D72" s="17">
        <f>D71</f>
        <v>0</v>
      </c>
      <c r="E72" s="42"/>
      <c r="F72" s="29"/>
      <c r="G72" s="17">
        <f>G71</f>
        <v>0</v>
      </c>
      <c r="H72" s="17">
        <f>H71</f>
        <v>0</v>
      </c>
      <c r="I72" s="42"/>
      <c r="J72" s="16"/>
      <c r="K72" s="60">
        <f>K71</f>
        <v>0</v>
      </c>
      <c r="L72" s="60">
        <f>L71</f>
        <v>0</v>
      </c>
      <c r="M72" s="43"/>
      <c r="N72" s="50"/>
      <c r="O72" s="68">
        <f>O71</f>
        <v>0</v>
      </c>
      <c r="P72" s="60">
        <f>P71</f>
        <v>0</v>
      </c>
      <c r="Q72" s="42" t="str">
        <f t="shared" si="6"/>
        <v/>
      </c>
      <c r="T72" s="1"/>
      <c r="U72" s="1"/>
      <c r="V72" s="1"/>
    </row>
    <row r="73" spans="1:24" ht="12.6" customHeight="1" x14ac:dyDescent="0.2">
      <c r="A73" s="22" t="s">
        <v>40</v>
      </c>
      <c r="B73" s="25" t="s">
        <v>120</v>
      </c>
      <c r="C73" s="87">
        <v>7.74</v>
      </c>
      <c r="D73" s="58"/>
      <c r="E73" s="42" t="str">
        <f t="shared" si="7"/>
        <v/>
      </c>
      <c r="F73" s="29"/>
      <c r="G73" s="58"/>
      <c r="H73" s="58"/>
      <c r="I73" s="42" t="str">
        <f t="shared" si="4"/>
        <v/>
      </c>
      <c r="J73" s="9"/>
      <c r="K73" s="47"/>
      <c r="L73" s="47"/>
      <c r="M73" s="43"/>
      <c r="N73" s="50" t="str">
        <f t="shared" si="5"/>
        <v/>
      </c>
      <c r="O73" s="67"/>
      <c r="P73" s="47"/>
      <c r="Q73" s="42" t="str">
        <f t="shared" si="6"/>
        <v/>
      </c>
    </row>
    <row r="74" spans="1:24" ht="12.6" customHeight="1" x14ac:dyDescent="0.2">
      <c r="A74" s="22" t="s">
        <v>41</v>
      </c>
      <c r="B74" s="25" t="s">
        <v>121</v>
      </c>
      <c r="C74" s="87">
        <v>3.53</v>
      </c>
      <c r="D74" s="58"/>
      <c r="E74" s="42" t="str">
        <f t="shared" si="7"/>
        <v/>
      </c>
      <c r="F74" s="29"/>
      <c r="G74" s="58"/>
      <c r="H74" s="58"/>
      <c r="I74" s="42" t="str">
        <f t="shared" si="4"/>
        <v/>
      </c>
      <c r="J74" s="9"/>
      <c r="K74" s="47"/>
      <c r="L74" s="47"/>
      <c r="M74" s="43"/>
      <c r="N74" s="50" t="str">
        <f t="shared" si="5"/>
        <v/>
      </c>
      <c r="O74" s="67"/>
      <c r="P74" s="47"/>
      <c r="Q74" s="42" t="str">
        <f t="shared" si="6"/>
        <v/>
      </c>
    </row>
    <row r="75" spans="1:24" ht="15.75" customHeight="1" x14ac:dyDescent="0.2">
      <c r="D75" s="17">
        <f>SUM(D73:D74)</f>
        <v>0</v>
      </c>
      <c r="E75" s="62"/>
      <c r="G75" s="17">
        <f>SUM(G73:G74)</f>
        <v>0</v>
      </c>
      <c r="H75" s="17">
        <f>SUM(H73:H74)</f>
        <v>0</v>
      </c>
      <c r="J75" s="16">
        <f>G75+H75</f>
        <v>0</v>
      </c>
      <c r="K75" s="16"/>
      <c r="L75" s="16"/>
      <c r="M75" s="16"/>
      <c r="N75" s="51"/>
      <c r="O75" s="17">
        <f>SUM(O73:O74)</f>
        <v>0</v>
      </c>
      <c r="P75" s="17"/>
      <c r="Q75" s="10"/>
      <c r="T75" s="101" t="s">
        <v>61</v>
      </c>
      <c r="U75" s="101"/>
    </row>
    <row r="76" spans="1:24" ht="12.6" customHeight="1" x14ac:dyDescent="0.2">
      <c r="C76" s="59"/>
      <c r="D76" s="46" t="s">
        <v>43</v>
      </c>
      <c r="E76" s="10" t="s">
        <v>6</v>
      </c>
      <c r="H76" s="6" t="s">
        <v>10</v>
      </c>
      <c r="I76" s="10" t="s">
        <v>5</v>
      </c>
      <c r="L76" s="53" t="str">
        <f>IF(N77&lt;&gt;0,"Værdi kvoteselskab","")</f>
        <v/>
      </c>
      <c r="M76" s="53"/>
      <c r="N76" s="52"/>
      <c r="O76" s="44"/>
      <c r="P76" s="45" t="s">
        <v>126</v>
      </c>
      <c r="Q76" s="10"/>
      <c r="T76" s="101"/>
      <c r="U76" s="101"/>
    </row>
    <row r="77" spans="1:24" x14ac:dyDescent="0.2">
      <c r="D77" s="6" t="s">
        <v>11</v>
      </c>
      <c r="E77" s="35">
        <f>IF(SUM(E15:E76)=0,0,SUM(E15:E76))</f>
        <v>0</v>
      </c>
      <c r="F77" s="1" t="s">
        <v>9</v>
      </c>
      <c r="H77" s="45" t="s">
        <v>59</v>
      </c>
      <c r="I77" s="35">
        <f>IF(SUM(I15:I76)=0,0,SUM(I15:I76))</f>
        <v>0</v>
      </c>
      <c r="J77" s="4" t="s">
        <v>9</v>
      </c>
      <c r="K77" s="4"/>
      <c r="L77" s="54" t="str">
        <f>IF(N77&lt;&gt;0,N77,"")</f>
        <v/>
      </c>
      <c r="M77" s="54"/>
      <c r="N77" s="51">
        <f>SUM(N15:N74)</f>
        <v>0</v>
      </c>
      <c r="O77" s="71"/>
      <c r="P77" s="73" t="s">
        <v>48</v>
      </c>
      <c r="Q77" s="35">
        <f>IF(SUM(Q15:Q76)=0,0,SUM(Q15:Q76))</f>
        <v>0</v>
      </c>
      <c r="R77" s="4" t="s">
        <v>9</v>
      </c>
      <c r="T77" s="101"/>
      <c r="U77" s="101"/>
      <c r="V77" s="35">
        <f>IF(OR(I77&lt;&gt;0,Q77&lt;&gt;0),Q77+I77,0)</f>
        <v>0</v>
      </c>
      <c r="W77" s="38" t="s">
        <v>9</v>
      </c>
    </row>
    <row r="78" spans="1:24" x14ac:dyDescent="0.2">
      <c r="D78" s="6"/>
      <c r="E78" s="73"/>
      <c r="F78" s="1"/>
      <c r="H78" s="73"/>
      <c r="I78" s="1"/>
      <c r="J78" s="1"/>
      <c r="K78" s="1"/>
      <c r="L78" s="1"/>
      <c r="M78" s="1"/>
      <c r="N78" s="1"/>
      <c r="W78" s="38"/>
    </row>
    <row r="79" spans="1:24" ht="12.6" customHeight="1" x14ac:dyDescent="0.2">
      <c r="H79" s="101" t="s">
        <v>58</v>
      </c>
      <c r="O79" s="44"/>
      <c r="P79" s="101" t="s">
        <v>60</v>
      </c>
      <c r="Q79" s="10"/>
      <c r="T79" s="101" t="s">
        <v>62</v>
      </c>
      <c r="U79" s="101"/>
    </row>
    <row r="80" spans="1:24" ht="13.5" thickBot="1" x14ac:dyDescent="0.25">
      <c r="H80" s="101"/>
      <c r="L80" s="53" t="str">
        <f>IF(N77&lt;0,"Procent kvoteselskab","")</f>
        <v/>
      </c>
      <c r="M80" s="53"/>
      <c r="O80" s="44"/>
      <c r="P80" s="102"/>
      <c r="Q80" s="10"/>
      <c r="T80" s="101"/>
      <c r="U80" s="101"/>
    </row>
    <row r="81" spans="1:25" ht="12.75" customHeight="1" x14ac:dyDescent="0.2">
      <c r="H81" s="101"/>
      <c r="I81" s="74">
        <f>IF(E77=0,0,I77/E77)</f>
        <v>0</v>
      </c>
      <c r="K81" s="90" t="s">
        <v>124</v>
      </c>
      <c r="L81" s="91"/>
      <c r="M81" s="72"/>
      <c r="N81" s="49"/>
      <c r="O81" s="44"/>
      <c r="P81" s="102"/>
      <c r="Q81" s="41">
        <f>IF(Q77=0,0,Q77/(E77+N77))</f>
        <v>0</v>
      </c>
      <c r="T81" s="101"/>
      <c r="U81" s="101"/>
      <c r="V81" s="41">
        <f>IF(V77=0,0,IF(Q77&lt;0,"Værdi tilført.",Q77/(E77+N77)+I77/(E77+N77)))</f>
        <v>0</v>
      </c>
      <c r="X81" s="90" t="s">
        <v>123</v>
      </c>
      <c r="Y81" s="91"/>
    </row>
    <row r="82" spans="1:25" x14ac:dyDescent="0.2">
      <c r="I82" s="81" t="str">
        <f>+IF(I81&gt;25%,"OVER LOFT","")</f>
        <v/>
      </c>
      <c r="K82" s="92"/>
      <c r="L82" s="93"/>
      <c r="M82" s="72"/>
      <c r="Q82" s="84" t="str">
        <f>+IF(Q81&gt;75%,"OVER LOFT","")</f>
        <v/>
      </c>
      <c r="V82" s="81" t="str">
        <f>+IF(V81&gt;75%,"OVER LOFT","")</f>
        <v/>
      </c>
      <c r="X82" s="92"/>
      <c r="Y82" s="93"/>
    </row>
    <row r="83" spans="1:25" ht="42.75" customHeight="1" thickBot="1" x14ac:dyDescent="0.25">
      <c r="K83" s="94"/>
      <c r="L83" s="95"/>
      <c r="M83" s="72"/>
      <c r="X83" s="94"/>
      <c r="Y83" s="95"/>
    </row>
    <row r="87" spans="1:25" ht="20.25" x14ac:dyDescent="0.3">
      <c r="A87" s="70"/>
      <c r="B87" s="70"/>
    </row>
  </sheetData>
  <sheetProtection selectLockedCells="1"/>
  <dataConsolidate/>
  <mergeCells count="18">
    <mergeCell ref="B4:C4"/>
    <mergeCell ref="T13:V13"/>
    <mergeCell ref="K81:L83"/>
    <mergeCell ref="H79:H81"/>
    <mergeCell ref="P79:P81"/>
    <mergeCell ref="T75:U77"/>
    <mergeCell ref="T79:U81"/>
    <mergeCell ref="T33:V33"/>
    <mergeCell ref="T34:V34"/>
    <mergeCell ref="T35:V35"/>
    <mergeCell ref="T36:V36"/>
    <mergeCell ref="T37:V37"/>
    <mergeCell ref="T38:V38"/>
    <mergeCell ref="T39:V39"/>
    <mergeCell ref="E2:P2"/>
    <mergeCell ref="X81:Y83"/>
    <mergeCell ref="G6:M6"/>
    <mergeCell ref="G7:M7"/>
  </mergeCells>
  <phoneticPr fontId="2" type="noConversion"/>
  <conditionalFormatting sqref="G4:O4 H5:P5">
    <cfRule type="cellIs" dxfId="11" priority="14" stopIfTrue="1" operator="equal">
      <formula>"."</formula>
    </cfRule>
  </conditionalFormatting>
  <conditionalFormatting sqref="I81">
    <cfRule type="cellIs" dxfId="10" priority="5" operator="greaterThan">
      <formula>0.25</formula>
    </cfRule>
    <cfRule type="cellIs" dxfId="9" priority="6" operator="greaterThan">
      <formula>1</formula>
    </cfRule>
    <cfRule type="cellIs" dxfId="8" priority="7" operator="greaterThan">
      <formula>$I$81</formula>
    </cfRule>
    <cfRule type="cellIs" dxfId="7" priority="8" operator="greaterThan">
      <formula>$I$81&gt;25</formula>
    </cfRule>
    <cfRule type="containsText" dxfId="6" priority="13" stopIfTrue="1" operator="containsText" text="Fejl">
      <formula>NOT(ISERROR(SEARCH("Fejl",I81)))</formula>
    </cfRule>
  </conditionalFormatting>
  <conditionalFormatting sqref="Q81">
    <cfRule type="cellIs" dxfId="5" priority="3" operator="greaterThan">
      <formula>0.75</formula>
    </cfRule>
    <cfRule type="containsText" dxfId="4" priority="12" stopIfTrue="1" operator="containsText" text="Fejl">
      <formula>NOT(ISERROR(SEARCH("Fejl",Q81)))</formula>
    </cfRule>
  </conditionalFormatting>
  <conditionalFormatting sqref="V81">
    <cfRule type="cellIs" dxfId="3" priority="4" operator="greaterThan">
      <formula>0.75</formula>
    </cfRule>
    <cfRule type="cellIs" priority="9" operator="greaterThan">
      <formula>$V$81&gt;75</formula>
    </cfRule>
    <cfRule type="containsText" dxfId="2" priority="10" stopIfTrue="1" operator="containsText" text="Fejl">
      <formula>NOT(ISERROR(SEARCH("Fejl",V81)))</formula>
    </cfRule>
  </conditionalFormatting>
  <conditionalFormatting sqref="N6">
    <cfRule type="cellIs" dxfId="1" priority="2" stopIfTrue="1" operator="equal">
      <formula>"."</formula>
    </cfRule>
  </conditionalFormatting>
  <conditionalFormatting sqref="N7">
    <cfRule type="cellIs" dxfId="0" priority="1" stopIfTrue="1" operator="equal">
      <formula>"."</formula>
    </cfRule>
  </conditionalFormatting>
  <dataValidations count="5">
    <dataValidation type="decimal" operator="lessThanOrEqual" showInputMessage="1" showErrorMessage="1" error="Overdraget mængde skal være mindre end eller lig med årsmængde." sqref="G40:G41 G43:G46 G48:G50 G52 G33:G38 G73:G74 G71 G67:G69 G65 G63 G61 G57:G59 G54:G55" xr:uid="{00000000-0002-0000-0000-000000000000}">
      <formula1>IF(D33="",0,D33)-IF(H33="",0,H33)</formula1>
    </dataValidation>
    <dataValidation type="whole" operator="greaterThanOrEqual" showInputMessage="1" showErrorMessage="1" error="Overdraget mængde skal være mindre end eller lig med årsmængde." sqref="D33:D38" xr:uid="{00000000-0002-0000-0000-000001000000}">
      <formula1>IF(G33="",0,G33)+IF(H33="",0,H33)</formula1>
    </dataValidation>
    <dataValidation type="decimal" operator="greaterThanOrEqual" showInputMessage="1" showErrorMessage="1" error="Overdraget mængde skal være mindre end eller lig med årsmængde." sqref="D40:D41 D61 D57:D59 D54:D55 D73:D74 D71 D67:D69 D65 D63 D52 D48:D50 D43:D46" xr:uid="{00000000-0002-0000-0000-000002000000}">
      <formula1>IF(G40="",0,G40)+IF(H40="",0,H40)</formula1>
    </dataValidation>
    <dataValidation type="decimal" operator="lessThanOrEqual" showInputMessage="1" showErrorMessage="1" error="Overdraget mængde skal være mindre end eller lig med årsmængde" sqref="H33:H38" xr:uid="{00000000-0002-0000-0000-000003000000}">
      <formula1>IF(D33="",0,D33)-IF(G33="",0,G33)</formula1>
    </dataValidation>
    <dataValidation type="decimal" operator="lessThanOrEqual" showInputMessage="1" showErrorMessage="1" error="Overdraget mængde skal være mindre end eller lig med årsmængde." sqref="H54:H55 H48:H50 H43:H46 H40:H41 H52 H73:H74 H71 H67:H69 H65 H63 H61 H57:H59" xr:uid="{00000000-0002-0000-0000-000004000000}">
      <formula1>IF(D40="",0,D40)-IF(G40="",0,G40)</formula1>
    </dataValidation>
  </dataValidations>
  <pageMargins left="7.874015748031496E-2" right="7.874015748031496E-2" top="0.23622047244094491" bottom="7.874015748031496E-2" header="0" footer="0"/>
  <pageSetup paperSize="9" scale="5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FKA-overfør</vt:lpstr>
      <vt:lpstr>Ark2</vt:lpstr>
      <vt:lpstr>Ark3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Kjersgaard</dc:creator>
  <cp:lastModifiedBy>Heidi Kallesøe</cp:lastModifiedBy>
  <cp:lastPrinted>2021-10-08T13:41:26Z</cp:lastPrinted>
  <dcterms:created xsi:type="dcterms:W3CDTF">2007-01-15T02:06:08Z</dcterms:created>
  <dcterms:modified xsi:type="dcterms:W3CDTF">2025-03-04T11:25:26Z</dcterms:modified>
</cp:coreProperties>
</file>